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4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RAPOR!$B$1:$F$15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H20" i="2" l="1"/>
  <c r="AG5" i="2" l="1"/>
  <c r="AH5" i="2" s="1"/>
  <c r="AG6" i="2"/>
  <c r="AH6" i="2" s="1"/>
  <c r="AG7" i="2"/>
  <c r="AH7" i="2" s="1"/>
  <c r="AG8" i="2"/>
  <c r="AH8" i="2" s="1"/>
  <c r="AG9" i="2"/>
  <c r="AH9" i="2" s="1"/>
  <c r="AG10" i="2"/>
  <c r="AH10" i="2" s="1"/>
  <c r="AG11" i="2"/>
  <c r="AH11" i="2" s="1"/>
  <c r="AG12" i="2"/>
  <c r="AG13" i="2"/>
  <c r="AH13" i="2" s="1"/>
  <c r="AG14" i="2"/>
  <c r="AH14" i="2" s="1"/>
  <c r="AG15" i="2"/>
  <c r="AH15" i="2" s="1"/>
  <c r="AG16" i="2"/>
  <c r="AH16" i="2" s="1"/>
  <c r="AG17" i="2"/>
  <c r="AH17" i="2" s="1"/>
  <c r="AG18" i="2"/>
  <c r="AH18" i="2" s="1"/>
  <c r="AG19" i="2"/>
  <c r="AH19" i="2" s="1"/>
  <c r="AG21" i="2"/>
  <c r="AH21" i="2" s="1"/>
  <c r="AG22" i="2"/>
  <c r="AH22" i="2" s="1"/>
  <c r="AG23" i="2"/>
  <c r="AH23" i="2" s="1"/>
  <c r="AG24" i="2"/>
  <c r="AG25" i="2"/>
  <c r="AH25" i="2" s="1"/>
  <c r="AG26" i="2"/>
  <c r="AH26" i="2" s="1"/>
  <c r="AG27" i="2"/>
  <c r="AH27" i="2" s="1"/>
  <c r="AG28" i="2"/>
  <c r="AH28" i="2" s="1"/>
  <c r="AG29" i="2"/>
  <c r="AH29" i="2" s="1"/>
  <c r="AG30" i="2"/>
  <c r="AH30" i="2" s="1"/>
  <c r="AG31" i="2"/>
  <c r="AH31" i="2" s="1"/>
  <c r="AG32" i="2"/>
  <c r="AH32" i="2" s="1"/>
  <c r="AG33" i="2"/>
  <c r="AH33" i="2" s="1"/>
  <c r="AG34" i="2"/>
  <c r="AH34" i="2" s="1"/>
  <c r="AG35" i="2"/>
  <c r="AH35" i="2" s="1"/>
  <c r="AG36" i="2"/>
  <c r="AH36" i="2" s="1"/>
  <c r="AG37" i="2"/>
  <c r="AH37" i="2" s="1"/>
  <c r="AG38" i="2"/>
  <c r="AH38" i="2" s="1"/>
  <c r="AG39" i="2"/>
  <c r="AH39" i="2" s="1"/>
  <c r="AG40" i="2"/>
  <c r="AH40" i="2" s="1"/>
  <c r="AG41" i="2"/>
  <c r="AH41" i="2" s="1"/>
  <c r="AG42" i="2"/>
  <c r="AH42" i="2" s="1"/>
  <c r="AG43" i="2"/>
  <c r="AH43" i="2" s="1"/>
  <c r="AG44" i="2"/>
  <c r="AH44" i="2" s="1"/>
  <c r="AG45" i="2"/>
  <c r="AG46" i="2"/>
  <c r="AG47" i="2"/>
  <c r="AG48" i="2"/>
  <c r="AG49" i="2"/>
  <c r="AG3" i="2"/>
  <c r="AH3" i="2" s="1"/>
  <c r="D53" i="2"/>
  <c r="D54" i="2" s="1"/>
  <c r="E53" i="2"/>
  <c r="E54" i="2" s="1"/>
  <c r="F53" i="2"/>
  <c r="F54" i="2" s="1"/>
  <c r="G53" i="2"/>
  <c r="G54" i="2" s="1"/>
  <c r="H53" i="2"/>
  <c r="H54" i="2" s="1"/>
  <c r="I53" i="2"/>
  <c r="I54" i="2" s="1"/>
  <c r="J53" i="2"/>
  <c r="J54" i="2" s="1"/>
  <c r="K53" i="2"/>
  <c r="K54" i="2" s="1"/>
  <c r="L53" i="2"/>
  <c r="L54" i="2" s="1"/>
  <c r="M53" i="2"/>
  <c r="M54" i="2" s="1"/>
  <c r="N53" i="2"/>
  <c r="N54" i="2" s="1"/>
  <c r="AW64" i="2" l="1"/>
  <c r="AH49" i="2"/>
  <c r="AH45" i="2"/>
  <c r="AS64" i="2"/>
  <c r="AV64" i="2"/>
  <c r="AH48" i="2"/>
  <c r="AT64" i="2"/>
  <c r="AH46" i="2"/>
  <c r="AU64" i="2"/>
  <c r="AH47" i="2"/>
  <c r="U60" i="2"/>
  <c r="X60" i="2"/>
  <c r="AH24" i="2"/>
  <c r="L60" i="2"/>
  <c r="AH12" i="2"/>
  <c r="AP65" i="2"/>
  <c r="AO65" i="2"/>
  <c r="AN65" i="2"/>
  <c r="AM65" i="2"/>
  <c r="AL65" i="2"/>
  <c r="AK65" i="2"/>
  <c r="AJ65" i="2"/>
  <c r="AI65" i="2"/>
  <c r="AH65" i="2"/>
  <c r="AG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C58" i="2"/>
  <c r="I57" i="2"/>
  <c r="O57" i="2"/>
  <c r="G57" i="2"/>
  <c r="AE1" i="2" l="1"/>
  <c r="AE57" i="2"/>
  <c r="C53" i="2"/>
  <c r="C57" i="2" l="1"/>
  <c r="C54" i="2"/>
  <c r="S57" i="2"/>
  <c r="K57" i="2"/>
  <c r="AC57" i="2"/>
  <c r="Y57" i="2"/>
  <c r="U57" i="2"/>
  <c r="Q57" i="2"/>
  <c r="M57" i="2"/>
  <c r="E57" i="2"/>
  <c r="AB57" i="2"/>
  <c r="X57" i="2"/>
  <c r="T57" i="2"/>
  <c r="P57" i="2"/>
  <c r="L57" i="2"/>
  <c r="H57" i="2"/>
  <c r="D57" i="2"/>
  <c r="AA57" i="2"/>
  <c r="W57" i="2"/>
  <c r="AD57" i="2"/>
  <c r="Z57" i="2"/>
  <c r="V57" i="2"/>
  <c r="R57" i="2"/>
  <c r="N57" i="2"/>
  <c r="J57" i="2"/>
  <c r="F57" i="2"/>
  <c r="C70" i="2"/>
  <c r="I70" i="2"/>
  <c r="C69" i="2"/>
  <c r="I69" i="2"/>
  <c r="C68" i="2"/>
  <c r="I68" i="2"/>
  <c r="AG4" i="2"/>
  <c r="AH4" i="2" s="1"/>
  <c r="X64" i="2"/>
  <c r="AG50" i="2"/>
  <c r="AG51" i="2"/>
  <c r="AG52" i="2"/>
  <c r="AY64" i="2" l="1"/>
  <c r="AH51" i="2"/>
  <c r="AX64" i="2"/>
  <c r="AH50" i="2"/>
  <c r="AZ64" i="2"/>
  <c r="AH52" i="2"/>
  <c r="W69" i="2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50" i="2"/>
  <c r="A46" i="2"/>
  <c r="A42" i="2"/>
  <c r="A38" i="2"/>
  <c r="A34" i="2"/>
  <c r="A30" i="2"/>
  <c r="A26" i="2"/>
  <c r="A22" i="2"/>
  <c r="A18" i="2"/>
  <c r="A14" i="2"/>
  <c r="A10" i="2"/>
  <c r="A6" i="2"/>
  <c r="A49" i="2"/>
  <c r="A45" i="2"/>
  <c r="A41" i="2"/>
  <c r="A37" i="2"/>
  <c r="A33" i="2"/>
  <c r="A29" i="2"/>
  <c r="A25" i="2"/>
  <c r="A21" i="2"/>
  <c r="A17" i="2"/>
  <c r="A13" i="2"/>
  <c r="A9" i="2"/>
  <c r="A5" i="2"/>
  <c r="A52" i="2"/>
  <c r="A48" i="2"/>
  <c r="A44" i="2"/>
  <c r="A40" i="2"/>
  <c r="A36" i="2"/>
  <c r="A32" i="2"/>
  <c r="A28" i="2"/>
  <c r="A24" i="2"/>
  <c r="A20" i="2"/>
  <c r="A16" i="2"/>
  <c r="A12" i="2"/>
  <c r="A8" i="2"/>
  <c r="A4" i="2"/>
  <c r="A51" i="2"/>
  <c r="A47" i="2"/>
  <c r="A43" i="2"/>
  <c r="A39" i="2"/>
  <c r="A35" i="2"/>
  <c r="A31" i="2"/>
  <c r="A27" i="2"/>
  <c r="A23" i="2"/>
  <c r="A19" i="2"/>
  <c r="A15" i="2"/>
  <c r="A11" i="2"/>
  <c r="A7" i="2"/>
  <c r="E12" i="5"/>
  <c r="D12" i="5"/>
  <c r="E9" i="5"/>
  <c r="AG53" i="2"/>
  <c r="C15" i="5" s="1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<sst xmlns="http://schemas.openxmlformats.org/spreadsheetml/2006/main" count="76" uniqueCount="70">
  <si>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</si>
  <si>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</si>
  <si>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</si>
  <si>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</si>
  <si>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</si>
  <si>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</si>
  <si>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</si>
  <si>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</si>
  <si>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</si>
  <si>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</si>
  <si>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</si>
  <si>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</si>
  <si>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</si>
  <si>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</si>
  <si>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</si>
  <si>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</si>
  <si>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</si>
  <si>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</si>
  <si>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</si>
  <si>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</si>
  <si>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</si>
  <si>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</si>
  <si>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</si>
  <si>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</si>
  <si>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</si>
  <si>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</si>
  <si>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</si>
  <si>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</si>
  <si>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</si>
  <si>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</si>
  <si>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</si>
  <si>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</si>
  <si>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</si>
  <si>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</si>
  <si>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</si>
  <si>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</si>
  <si>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</si>
  <si>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</si>
  <si>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</si>
  <si>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</si>
  <si>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</si>
  <si>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</si>
  <si>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</si>
  <si>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</si>
  <si>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</si>
  <si>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</si>
  <si>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</si>
  <si>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</si>
  <si>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</si>
  <si>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</si>
  <si>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</si>
  <si>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</si>
  <si>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</si>
  <si>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</si>
  <si>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</si>
  <si>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t>Aboo</t>
  </si>
  <si>
    <t>CANLI DERSLERE KATILIM</t>
  </si>
  <si>
    <r>
      <rPr>
        <b/>
        <sz val="11"/>
        <color theme="1"/>
        <rFont val="Tahoma"/>
        <family val="2"/>
        <charset val="162"/>
      </rPr>
      <t xml:space="preserve">Notlar
</t>
    </r>
    <r>
      <rPr>
        <sz val="11"/>
        <color theme="1"/>
        <rFont val="Tahoma"/>
        <family val="2"/>
        <charset val="162"/>
      </rPr>
      <t xml:space="preserve">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2, 3, 4 ve 5</t>
    </r>
    <r>
      <rPr>
        <sz val="11"/>
        <color theme="1"/>
        <rFont val="Tahoma"/>
        <family val="2"/>
        <charset val="162"/>
      </rPr>
      <t xml:space="preserve"> şeklinde giriniz.
3. Ölçeğin yapımcı bilgisini değiştirmek telif ihlalidir, lütfen buna dikkat edelim.</t>
    </r>
  </si>
  <si>
    <t>2020-2021 Eğitim Öğretim Yılı
1.Dönem 
4.Sınıf Trafik Güvenliği
Kazanım Değerlendirme Ölçeği</t>
  </si>
  <si>
    <t>TG.4.1.1. Trafikte kendisinin ve başkalarının hayatının önemli olduğunu fark eder.</t>
  </si>
  <si>
    <t>TG.4.1.2. Trafikle ilgili temel kavramları açıklar.</t>
  </si>
  <si>
    <t>TG.4.1.3. Trafik işaretleri ve işaret levhalarının önemini araştırır</t>
  </si>
  <si>
    <t xml:space="preserve">TG.4.1.4. Yaya olarak trafik kurallarına uyar. </t>
  </si>
  <si>
    <t>TG.4.1.5. Günlük yaşantısında çevresindeki güvenli yolları kullanır.</t>
  </si>
  <si>
    <t>TG.4.1.6. Taşıt trafiğine kapalı alanlarda oyun araçlarını güvenli kullanır.</t>
  </si>
  <si>
    <t>TG.4.1.7. Ulaşım araçlarını çeşitli özellikleri açısından karşılaştırır.</t>
  </si>
  <si>
    <t>TG.4.1.8. Trafikte geçiş üstünlüğü olan taşıtları tanır.</t>
  </si>
  <si>
    <t>TG.4.1.9. Trafikle ilgili meslekleri ve kurumları araştırır.</t>
  </si>
  <si>
    <t>TG.4.1.10. Trafikte toplu taşıma araçlarını kullanmanın önemini kavrar.</t>
  </si>
  <si>
    <t>TG.4.1.11. Taşıtlara binerken, taşıtlardan inerken ve taşıtlarda yolculuk ederken kurallara uyar.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</si>
</sst>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  <font>
      <sz val="6"/>
      <color theme="1"/>
      <name val="Tahoma"/>
      <family val="2"/>
      <charset val="162"/>
    </font>
    <font>
      <b/>
      <sz val="10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 applyProtection="1">
      <alignment horizontal="center" vertical="center" wrapText="1"/>
      <protection hidden="1"/>
    </xf>
    <xf numFmtId="0" fontId="13" fillId="3" borderId="41" xfId="0" applyFont="1" applyFill="1" applyBorder="1" applyAlignment="1" applyProtection="1">
      <alignment horizontal="center" vertical="center" wrapText="1"/>
      <protection hidden="1"/>
    </xf>
    <xf numFmtId="0" fontId="13" fillId="3" borderId="4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3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4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/>
      <protection hidden="1"/>
    </xf>
    <xf numFmtId="0" fontId="2" fillId="0" borderId="46" xfId="0" applyFont="1" applyBorder="1" applyAlignment="1" applyProtection="1">
      <alignment vertical="center"/>
      <protection hidden="1"/>
    </xf>
    <xf numFmtId="0" fontId="2" fillId="0" borderId="47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40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1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0" fontId="2" fillId="0" borderId="44" xfId="0" applyFont="1" applyBorder="1" applyAlignment="1" applyProtection="1">
      <alignment vertical="center"/>
      <protection hidden="1"/>
    </xf>
    <xf numFmtId="2" fontId="2" fillId="0" borderId="43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6" xfId="0" applyFont="1" applyBorder="1" applyAlignment="1" applyProtection="1">
      <alignment horizontal="left" vertical="center" wrapText="1"/>
      <protection hidden="1"/>
    </xf>
    <xf numFmtId="0" fontId="2" fillId="0" borderId="47" xfId="0" applyFont="1" applyBorder="1" applyAlignment="1" applyProtection="1">
      <alignment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5" borderId="41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2" fontId="2" fillId="0" borderId="45" xfId="0" applyNumberFormat="1" applyFont="1" applyBorder="1" applyAlignment="1" applyProtection="1">
      <alignment vertical="center" wrapText="1"/>
      <protection hidden="1"/>
    </xf>
    <xf numFmtId="0" fontId="2" fillId="0" borderId="46" xfId="0" applyFont="1" applyBorder="1" applyAlignment="1" applyProtection="1">
      <alignment vertical="center" wrapText="1"/>
      <protection hidden="1"/>
    </xf>
    <xf numFmtId="0" fontId="2" fillId="5" borderId="46" xfId="0" applyFont="1" applyFill="1" applyBorder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 wrapText="1"/>
      <protection hidden="1"/>
    </xf>
    <xf numFmtId="0" fontId="6" fillId="0" borderId="54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6" fillId="0" borderId="18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2" fontId="1" fillId="0" borderId="18" xfId="0" applyNumberFormat="1" applyFont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6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7" xfId="0" applyNumberFormat="1" applyFont="1" applyFill="1" applyBorder="1" applyAlignment="1" applyProtection="1">
      <alignment horizontal="center" vertical="center" textRotation="90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left" vertical="center" wrapText="1"/>
      <protection hidden="1"/>
    </xf>
    <xf numFmtId="2" fontId="3" fillId="0" borderId="25" xfId="0" applyNumberFormat="1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left" vertical="center" wrapText="1"/>
      <protection hidden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2" fontId="14" fillId="0" borderId="48" xfId="0" applyNumberFormat="1" applyFont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2" fontId="15" fillId="0" borderId="48" xfId="0" applyNumberFormat="1" applyFont="1" applyBorder="1" applyAlignment="1" applyProtection="1">
      <alignment horizontal="left" vertical="center" wrapText="1"/>
      <protection hidden="1"/>
    </xf>
    <xf numFmtId="0" fontId="0" fillId="0" borderId="49" xfId="0" applyBorder="1" applyAlignment="1" applyProtection="1">
      <alignment horizontal="left" vertical="center" wrapText="1"/>
      <protection hidden="1"/>
    </xf>
    <xf numFmtId="0" fontId="0" fillId="0" borderId="50" xfId="0" applyBorder="1" applyAlignment="1" applyProtection="1">
      <alignment horizontal="left" vertical="center" wrapText="1"/>
      <protection hidden="1"/>
    </xf>
    <xf numFmtId="0" fontId="3" fillId="3" borderId="51" xfId="0" applyFont="1" applyFill="1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164" fontId="10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16" fillId="0" borderId="4" xfId="0" applyFont="1" applyBorder="1" applyAlignment="1">
      <alignment horizontal="center" vertical="center" textRotation="90" wrapText="1"/>
    </xf>
    <xf numFmtId="0" fontId="17" fillId="0" borderId="4" xfId="0" applyFont="1" applyBorder="1" applyAlignment="1" applyProtection="1">
      <alignment horizontal="center" vertical="center" textRotation="90" wrapText="1"/>
      <protection hidden="1"/>
    </xf>
    <xf numFmtId="0" fontId="18" fillId="0" borderId="4" xfId="0" applyFont="1" applyBorder="1" applyAlignment="1" applyProtection="1">
      <alignment horizontal="center" vertical="center" textRotation="90" wrapText="1"/>
      <protection hidden="1"/>
    </xf>
    <xf numFmtId="0" fontId="6" fillId="0" borderId="17" xfId="0" applyFont="1" applyFill="1" applyBorder="1" applyAlignment="1" applyProtection="1">
      <alignment horizontal="center" vertical="center" textRotation="90" wrapText="1"/>
      <protection hidden="1"/>
    </xf>
    <xf numFmtId="0" fontId="6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1822629</xdr:rowOff>
    </xdr:from>
    <xdr:ext cx="1109919" cy="340029"/>
    <xdr:sp macro="" textlink="">
      <xdr:nvSpPr>
        <xdr:cNvPr id="2" name="Dikdörtgen 1">
          <a:extLst>
            <a:ext uri="{FF2B5EF4-FFF2-40B4-BE49-F238E27FC236}">
              <a16:creationId xmlns:a16="http://schemas.microsoft.com/office/drawing/2014/main" id="{564D2B5E-B9BF-4695-94EC-5261E2831138}"/>
            </a:ext>
          </a:extLst>
        </xdr:cNvPr>
        <xdr:cNvSpPr/>
      </xdr:nvSpPr>
      <xdr:spPr>
        <a:xfrm>
          <a:off x="0" y="1822629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765946</xdr:colOff>
      <xdr:row>1</xdr:row>
      <xdr:rowOff>301453</xdr:rowOff>
    </xdr:from>
    <xdr:ext cx="340029" cy="1174039"/>
    <xdr:sp macro="" textlink="">
      <xdr:nvSpPr>
        <xdr:cNvPr id="14" name="Dikdörtgen 13">
          <a:extLst>
            <a:ext uri="{FF2B5EF4-FFF2-40B4-BE49-F238E27FC236}">
              <a16:creationId xmlns:a16="http://schemas.microsoft.com/office/drawing/2014/main" id="{D538E9A8-0A30-4B3B-93EB-DC9C8EC4EB4F}"/>
            </a:ext>
          </a:extLst>
        </xdr:cNvPr>
        <xdr:cNvSpPr/>
      </xdr:nvSpPr>
      <xdr:spPr>
        <a:xfrm rot="16200000">
          <a:off x="348941" y="718458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2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3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04140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5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04140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6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7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20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zoomScale="90" zoomScaleNormal="90" workbookViewId="0">
      <selection activeCell="F3" sqref="F3:F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87" t="s">
        <v>53</v>
      </c>
      <c r="C1" s="88"/>
      <c r="D1" s="88"/>
      <c r="E1" s="88"/>
      <c r="F1" s="89"/>
    </row>
    <row r="2" spans="2:6" ht="30.75" customHeight="1" x14ac:dyDescent="0.3">
      <c r="B2" s="93" t="s">
        <v>47</v>
      </c>
      <c r="C2" s="94"/>
      <c r="D2" s="20" t="s">
        <v>44</v>
      </c>
      <c r="E2" s="20" t="s">
        <v>45</v>
      </c>
      <c r="F2" s="11"/>
    </row>
    <row r="3" spans="2:6" ht="30" customHeight="1" x14ac:dyDescent="0.3">
      <c r="B3" s="92" t="s">
        <v>43</v>
      </c>
      <c r="C3" s="68" t="s">
        <v>41</v>
      </c>
      <c r="D3" s="69">
        <f>HLOOKUP(VERİLER!E68,VERİLER!$C$56:$AF$57,2,0)</f>
        <v>3.6</v>
      </c>
      <c r="E3" s="69">
        <f>HLOOKUP(VERİLER!E69,VERİLER!$C$56:$AF$57,2,0)</f>
        <v>2.4</v>
      </c>
      <c r="F3" s="98" t="s">
        <v>58</v>
      </c>
    </row>
    <row r="4" spans="2:6" ht="30" customHeight="1" x14ac:dyDescent="0.3">
      <c r="B4" s="92"/>
      <c r="C4" s="68" t="s">
        <v>42</v>
      </c>
      <c r="D4" s="70" t="str">
        <f>HLOOKUP(VERİLER!E68,VERİLER!$C$56:$AF$58,3,0)</f>
        <v>TG.4.1.1. Trafikte kendisinin ve başkalarının hayatının önemli olduğunu fark eder.</v>
      </c>
      <c r="E4" s="70" t="str">
        <f>HLOOKUP(VERİLER!E69,VERİLER!$C$56:$AF$58,3,0)</f>
        <v>TG.4.1.7. Ulaşım araçlarını çeşitli özellikleri açısından karşılaştırır.</v>
      </c>
      <c r="F4" s="99"/>
    </row>
    <row r="5" spans="2:6" ht="19.95" customHeight="1" x14ac:dyDescent="0.3">
      <c r="B5" s="104"/>
      <c r="C5" s="105"/>
      <c r="D5" s="105"/>
      <c r="E5" s="106"/>
      <c r="F5" s="99"/>
    </row>
    <row r="6" spans="2:6" ht="30" customHeight="1" x14ac:dyDescent="0.3">
      <c r="B6" s="92" t="s">
        <v>46</v>
      </c>
      <c r="C6" s="68" t="s">
        <v>41</v>
      </c>
      <c r="D6" s="69">
        <f>HLOOKUP(VERİLER!K68,VERİLER!$C$56:$AF$57,2,0)</f>
        <v>2</v>
      </c>
      <c r="E6" s="69">
        <f>HLOOKUP(VERİLER!K69,VERİLER!$C$56:$AF$57,2,0)</f>
        <v>2.0249999999999999</v>
      </c>
      <c r="F6" s="99"/>
    </row>
    <row r="7" spans="2:6" ht="30" customHeight="1" x14ac:dyDescent="0.3">
      <c r="B7" s="92"/>
      <c r="C7" s="68" t="s">
        <v>42</v>
      </c>
      <c r="D7" s="70" t="str">
        <f>HLOOKUP(VERİLER!K68,VERİLER!$C$56:$AF$58,3,0)</f>
        <v>TG.4.1.5. Günlük yaşantısında çevresindeki güvenli yolları kullanır.</v>
      </c>
      <c r="E7" s="70" t="str">
        <f>HLOOKUP(VERİLER!K69,VERİLER!$C$56:$AF$58,3,0)</f>
        <v>TG.4.1.2. Trafikle ilgili temel kavramları açıklar.</v>
      </c>
      <c r="F7" s="100"/>
    </row>
    <row r="8" spans="2:6" ht="19.95" customHeight="1" x14ac:dyDescent="0.3">
      <c r="B8" s="95"/>
      <c r="C8" s="96"/>
      <c r="D8" s="96"/>
      <c r="E8" s="96"/>
      <c r="F8" s="97"/>
    </row>
    <row r="9" spans="2:6" ht="30" customHeight="1" x14ac:dyDescent="0.3">
      <c r="B9" s="92" t="s">
        <v>49</v>
      </c>
      <c r="C9" s="68" t="s">
        <v>41</v>
      </c>
      <c r="D9" s="69">
        <f>IFERROR(LARGE(VERİLER!AG3:AG52,1),0)</f>
        <v>5</v>
      </c>
      <c r="E9" s="69">
        <f>IFERROR(LARGE(VERİLER!AG3:AG52,2),0)</f>
        <v>4.5</v>
      </c>
      <c r="F9" s="101" t="s">
        <v>57</v>
      </c>
    </row>
    <row r="10" spans="2:6" ht="30" customHeight="1" x14ac:dyDescent="0.3">
      <c r="B10" s="92"/>
      <c r="C10" s="68" t="s">
        <v>48</v>
      </c>
      <c r="D10" s="69" t="str">
        <f>HLOOKUP(VERİLER!S68,VERİLER!C63:AZ65,3,0)</f>
        <v>ALİ</v>
      </c>
      <c r="E10" s="69" t="str">
        <f>HLOOKUP(VERİLER!S69,VERİLER!C63:AZ65,3,0)</f>
        <v>AHMET</v>
      </c>
      <c r="F10" s="102"/>
    </row>
    <row r="11" spans="2:6" ht="19.95" customHeight="1" x14ac:dyDescent="0.3">
      <c r="B11" s="71"/>
      <c r="C11" s="72"/>
      <c r="D11" s="72"/>
      <c r="E11" s="72"/>
      <c r="F11" s="102"/>
    </row>
    <row r="12" spans="2:6" ht="30" customHeight="1" x14ac:dyDescent="0.3">
      <c r="B12" s="92" t="s">
        <v>50</v>
      </c>
      <c r="C12" s="68" t="s">
        <v>41</v>
      </c>
      <c r="D12" s="69">
        <f>IFERROR(SMALL(VERİLER!AG3:AG52,1),0)</f>
        <v>1.5</v>
      </c>
      <c r="E12" s="69">
        <f>IFERROR(SMALL(VERİLER!AG3:AG52,2),0)</f>
        <v>1.5</v>
      </c>
      <c r="F12" s="102"/>
    </row>
    <row r="13" spans="2:6" ht="30" customHeight="1" x14ac:dyDescent="0.3">
      <c r="B13" s="92"/>
      <c r="C13" s="68" t="s">
        <v>48</v>
      </c>
      <c r="D13" s="69" t="str">
        <f>HLOOKUP(VERİLER!Y68,VERİLER!C63:AZ65,3,0)</f>
        <v>MUSTAFA</v>
      </c>
      <c r="E13" s="69" t="str">
        <f ca="1">HLOOKUP(VERİLER!Y69,VERİLER!C63:AZ65,3,0)</f>
        <v>HÜSEYİN</v>
      </c>
      <c r="F13" s="103"/>
    </row>
    <row r="14" spans="2:6" ht="19.95" customHeight="1" x14ac:dyDescent="0.3">
      <c r="B14" s="95"/>
      <c r="C14" s="96"/>
      <c r="D14" s="96"/>
      <c r="E14" s="96"/>
      <c r="F14" s="97"/>
    </row>
    <row r="15" spans="2:6" ht="30" customHeight="1" thickBot="1" x14ac:dyDescent="0.35">
      <c r="B15" s="73" t="s">
        <v>52</v>
      </c>
      <c r="C15" s="74">
        <f>+VERİLER!AG53</f>
        <v>2.3270833333333334</v>
      </c>
      <c r="D15" s="90" t="s">
        <v>54</v>
      </c>
      <c r="E15" s="90"/>
      <c r="F15" s="91"/>
    </row>
    <row r="16" spans="2:6" ht="19.2" thickTop="1" x14ac:dyDescent="0.3"/>
  </sheetData>
  <sheetProtection algorithmName="SHA-512" hashValue="tQzvN6UaHaohut03YaroOTIsQP9pFIbq5IvWMyUza5znSW0Os1XzW7wl4Q3aOKAuLr9dpZ6KVUatqMAJPA+9tg==" saltValue="B4bG83mf58JvbnuqsdIYqQ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2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="80" zoomScaleNormal="80" workbookViewId="0">
      <selection activeCell="C52" sqref="B52:C52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3.6</v>
      </c>
      <c r="D1" s="10">
        <f t="shared" ref="D1:AD1" si="0">+D53</f>
        <v>2.0249999999999999</v>
      </c>
      <c r="E1" s="10">
        <f t="shared" si="0"/>
        <v>2.1749999999999998</v>
      </c>
      <c r="F1" s="10">
        <f t="shared" si="0"/>
        <v>2.25</v>
      </c>
      <c r="G1" s="10">
        <f t="shared" si="0"/>
        <v>2</v>
      </c>
      <c r="H1" s="10">
        <f t="shared" si="0"/>
        <v>2.125</v>
      </c>
      <c r="I1" s="10">
        <f t="shared" si="0"/>
        <v>2.4</v>
      </c>
      <c r="J1" s="10">
        <f t="shared" si="0"/>
        <v>2.0750000000000002</v>
      </c>
      <c r="K1" s="10">
        <f t="shared" si="0"/>
        <v>2.25</v>
      </c>
      <c r="L1" s="10">
        <f t="shared" si="0"/>
        <v>2.0499999999999998</v>
      </c>
      <c r="M1" s="10">
        <f t="shared" si="0"/>
        <v>2.125</v>
      </c>
      <c r="N1" s="10">
        <f t="shared" si="0"/>
        <v>2.2000000000000002</v>
      </c>
      <c r="O1" s="10">
        <f t="shared" si="0"/>
        <v>0</v>
      </c>
      <c r="P1" s="10">
        <f t="shared" si="0"/>
        <v>0</v>
      </c>
      <c r="Q1" s="10">
        <f t="shared" si="0"/>
        <v>0</v>
      </c>
      <c r="R1" s="10">
        <f t="shared" si="0"/>
        <v>0</v>
      </c>
      <c r="S1" s="10">
        <f t="shared" si="0"/>
        <v>0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/>
    </row>
    <row r="2" spans="1:38" s="5" customFormat="1" ht="171.6" customHeight="1" thickTop="1" thickBot="1" x14ac:dyDescent="0.35">
      <c r="A2" s="13"/>
      <c r="B2" s="60"/>
      <c r="C2" s="111" t="s">
        <v>59</v>
      </c>
      <c r="D2" s="112" t="s">
        <v>60</v>
      </c>
      <c r="E2" s="113" t="s">
        <v>61</v>
      </c>
      <c r="F2" s="113" t="s">
        <v>62</v>
      </c>
      <c r="G2" s="112" t="s">
        <v>63</v>
      </c>
      <c r="H2" s="113" t="s">
        <v>64</v>
      </c>
      <c r="I2" s="113" t="s">
        <v>65</v>
      </c>
      <c r="J2" s="113" t="s">
        <v>66</v>
      </c>
      <c r="K2" s="113" t="s">
        <v>67</v>
      </c>
      <c r="L2" s="113" t="s">
        <v>68</v>
      </c>
      <c r="M2" s="113" t="s">
        <v>69</v>
      </c>
      <c r="N2" s="114" t="s">
        <v>56</v>
      </c>
      <c r="O2" s="115"/>
      <c r="P2" s="115"/>
      <c r="Q2" s="113"/>
      <c r="R2" s="113"/>
      <c r="S2" s="113"/>
      <c r="T2" s="113"/>
      <c r="U2" s="113"/>
      <c r="V2" s="113"/>
      <c r="W2" s="115"/>
      <c r="X2" s="113"/>
      <c r="Y2" s="113"/>
      <c r="Z2" s="113"/>
      <c r="AA2" s="113"/>
      <c r="AB2" s="113"/>
      <c r="AC2" s="113"/>
      <c r="AD2" s="116"/>
      <c r="AE2" s="116"/>
      <c r="AF2" s="61"/>
      <c r="AG2" s="117" t="s">
        <v>3</v>
      </c>
      <c r="AH2" s="118" t="s">
        <v>40</v>
      </c>
    </row>
    <row r="3" spans="1:38" ht="13.95" customHeight="1" x14ac:dyDescent="0.3">
      <c r="A3" s="14">
        <f>+AG3</f>
        <v>5</v>
      </c>
      <c r="B3" s="75" t="s">
        <v>0</v>
      </c>
      <c r="C3" s="76">
        <v>5</v>
      </c>
      <c r="D3" s="77">
        <v>5</v>
      </c>
      <c r="E3" s="77">
        <v>5</v>
      </c>
      <c r="F3" s="77">
        <v>5</v>
      </c>
      <c r="G3" s="77">
        <v>5</v>
      </c>
      <c r="H3" s="77">
        <v>5</v>
      </c>
      <c r="I3" s="77">
        <v>5</v>
      </c>
      <c r="J3" s="77">
        <v>5</v>
      </c>
      <c r="K3" s="77">
        <v>5</v>
      </c>
      <c r="L3" s="77">
        <v>5</v>
      </c>
      <c r="M3" s="77">
        <v>5</v>
      </c>
      <c r="N3" s="77">
        <v>5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20"/>
      <c r="AG3" s="62">
        <f t="shared" ref="AG3:AG49" si="1">IFERROR(AVERAGE(C3:AF3)," ")</f>
        <v>5</v>
      </c>
      <c r="AH3" s="63" t="str">
        <f>IF(AND(AG3=0,AG3&lt;=0),"",IF(AND(AG3=" ")," ",IF(AND(AG3&gt;0,AG3&lt;=1.49),"Zayıf",IF(AND(AG3&gt;=1.5,AG3&lt;=2.49),"Geliştirmeli",IF(AND(AG3&gt;=2.5,AG3&lt;=3.49),"Orta",IF(AND(AG3&gt;=3.5,AG3&lt;=4.49),"İyi",IF(AG3&gt;=4.5,"Çok İyi")))))))</f>
        <v>Çok İyi</v>
      </c>
      <c r="AI3" s="3"/>
      <c r="AJ3" s="3"/>
      <c r="AK3" s="18"/>
      <c r="AL3" s="19"/>
    </row>
    <row r="4" spans="1:38" ht="13.95" customHeight="1" x14ac:dyDescent="0.3">
      <c r="A4" s="15">
        <f t="shared" ref="A4:A52" si="2">+AG4</f>
        <v>2.1666666666666665</v>
      </c>
      <c r="B4" s="78" t="s">
        <v>1</v>
      </c>
      <c r="C4" s="79">
        <v>5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2"/>
      <c r="AG4" s="62">
        <f t="shared" si="1"/>
        <v>2.1666666666666665</v>
      </c>
      <c r="AH4" s="63" t="str">
        <f t="shared" ref="AH4:AH52" si="3">IF(AND(AG4=0,AG4&lt;=0),"",IF(AND(AG4=" ")," ",IF(AND(AG4&gt;0,AG4&lt;=1.49),"Zayıf",IF(AND(AG4&gt;=1.5,AG4&lt;=2.49),"Geliştirmeli",IF(AND(AG4&gt;=2.5,AG4&lt;=3.49),"Orta",IF(AND(AG4&gt;=3.5,AG4&lt;=4.49),"İyi",IF(AG4&gt;=4.5,"Çok İyi")))))))</f>
        <v>Geliştirmeli</v>
      </c>
      <c r="AI4" s="3"/>
      <c r="AJ4" s="3"/>
      <c r="AK4" s="18"/>
      <c r="AL4" s="19"/>
    </row>
    <row r="5" spans="1:38" ht="13.95" customHeight="1" x14ac:dyDescent="0.3">
      <c r="A5" s="14">
        <f t="shared" si="2"/>
        <v>2</v>
      </c>
      <c r="B5" s="78" t="s">
        <v>4</v>
      </c>
      <c r="C5" s="79">
        <v>5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2"/>
      <c r="AG5" s="62">
        <f t="shared" si="1"/>
        <v>2</v>
      </c>
      <c r="AH5" s="63" t="str">
        <f t="shared" si="3"/>
        <v>Geliştirmeli</v>
      </c>
      <c r="AI5" s="3"/>
      <c r="AJ5" s="3"/>
      <c r="AK5" s="18"/>
      <c r="AL5" s="19"/>
    </row>
    <row r="6" spans="1:38" ht="13.95" customHeight="1" x14ac:dyDescent="0.3">
      <c r="A6" s="14">
        <f t="shared" si="2"/>
        <v>1.8333333333333333</v>
      </c>
      <c r="B6" s="78" t="s">
        <v>5</v>
      </c>
      <c r="C6" s="79">
        <v>5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2"/>
      <c r="AG6" s="62">
        <f t="shared" si="1"/>
        <v>1.8333333333333333</v>
      </c>
      <c r="AH6" s="63" t="str">
        <f t="shared" si="3"/>
        <v>Geliştirmeli</v>
      </c>
      <c r="AI6" s="3"/>
      <c r="AJ6" s="3"/>
      <c r="AK6" s="18"/>
      <c r="AL6" s="19"/>
    </row>
    <row r="7" spans="1:38" ht="13.95" customHeight="1" x14ac:dyDescent="0.3">
      <c r="A7" s="14">
        <f t="shared" si="2"/>
        <v>2.0833333333333335</v>
      </c>
      <c r="B7" s="78" t="s">
        <v>6</v>
      </c>
      <c r="C7" s="79">
        <v>5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2"/>
      <c r="AG7" s="62">
        <f t="shared" si="1"/>
        <v>2.0833333333333335</v>
      </c>
      <c r="AH7" s="63" t="str">
        <f t="shared" si="3"/>
        <v>Geliştirmeli</v>
      </c>
      <c r="AI7" s="3"/>
      <c r="AJ7" s="3"/>
      <c r="AK7" s="18"/>
      <c r="AL7" s="19"/>
    </row>
    <row r="8" spans="1:38" ht="13.95" customHeight="1" x14ac:dyDescent="0.3">
      <c r="A8" s="14">
        <f t="shared" si="2"/>
        <v>2.0833333333333335</v>
      </c>
      <c r="B8" s="78" t="s">
        <v>7</v>
      </c>
      <c r="C8" s="79">
        <v>5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2"/>
      <c r="AG8" s="62">
        <f t="shared" si="1"/>
        <v>2.0833333333333335</v>
      </c>
      <c r="AH8" s="63" t="str">
        <f t="shared" si="3"/>
        <v>Geliştirmeli</v>
      </c>
      <c r="AI8" s="3"/>
      <c r="AJ8" s="3"/>
      <c r="AK8" s="18"/>
      <c r="AL8" s="19"/>
    </row>
    <row r="9" spans="1:38" ht="13.95" customHeight="1" x14ac:dyDescent="0.3">
      <c r="A9" s="14">
        <f t="shared" si="2"/>
        <v>1.75</v>
      </c>
      <c r="B9" s="78" t="s">
        <v>8</v>
      </c>
      <c r="C9" s="79">
        <v>5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2"/>
      <c r="AG9" s="62">
        <f t="shared" si="1"/>
        <v>1.75</v>
      </c>
      <c r="AH9" s="63" t="str">
        <f t="shared" si="3"/>
        <v>Geliştirmeli</v>
      </c>
      <c r="AI9" s="3"/>
      <c r="AJ9" s="3"/>
      <c r="AK9" s="18"/>
      <c r="AL9" s="19"/>
    </row>
    <row r="10" spans="1:38" ht="13.95" customHeight="1" x14ac:dyDescent="0.3">
      <c r="A10" s="14">
        <f t="shared" si="2"/>
        <v>2.4166666666666665</v>
      </c>
      <c r="B10" s="78" t="s">
        <v>9</v>
      </c>
      <c r="C10" s="79">
        <v>5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2"/>
      <c r="AG10" s="62">
        <f t="shared" si="1"/>
        <v>2.4166666666666665</v>
      </c>
      <c r="AH10" s="63" t="str">
        <f t="shared" si="3"/>
        <v>Geliştirmeli</v>
      </c>
      <c r="AI10" s="3"/>
      <c r="AJ10" s="3"/>
      <c r="AK10" s="18"/>
      <c r="AL10" s="19"/>
    </row>
    <row r="11" spans="1:38" ht="13.95" customHeight="1" x14ac:dyDescent="0.3">
      <c r="A11" s="14">
        <f t="shared" si="2"/>
        <v>2.75</v>
      </c>
      <c r="B11" s="78" t="s">
        <v>10</v>
      </c>
      <c r="C11" s="79">
        <v>5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4</v>
      </c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2"/>
      <c r="AG11" s="62">
        <f t="shared" si="1"/>
        <v>2.75</v>
      </c>
      <c r="AH11" s="63" t="str">
        <f t="shared" si="3"/>
        <v>Orta</v>
      </c>
      <c r="AI11" s="3"/>
      <c r="AJ11" s="3"/>
      <c r="AK11" s="18"/>
      <c r="AL11" s="19"/>
    </row>
    <row r="12" spans="1:38" ht="13.95" customHeight="1" x14ac:dyDescent="0.3">
      <c r="A12" s="14">
        <f t="shared" si="2"/>
        <v>3</v>
      </c>
      <c r="B12" s="81" t="s">
        <v>11</v>
      </c>
      <c r="C12" s="79">
        <v>5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2"/>
      <c r="AG12" s="62">
        <f t="shared" si="1"/>
        <v>3</v>
      </c>
      <c r="AH12" s="63" t="str">
        <f t="shared" si="3"/>
        <v>Orta</v>
      </c>
      <c r="AI12" s="3"/>
      <c r="AJ12" s="3"/>
      <c r="AK12" s="18"/>
      <c r="AL12" s="19"/>
    </row>
    <row r="13" spans="1:38" ht="13.95" customHeight="1" x14ac:dyDescent="0.3">
      <c r="A13" s="14">
        <f t="shared" si="2"/>
        <v>2.4166666666666665</v>
      </c>
      <c r="B13" s="78" t="s">
        <v>12</v>
      </c>
      <c r="C13" s="79">
        <v>5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2"/>
      <c r="AG13" s="62">
        <f t="shared" si="1"/>
        <v>2.4166666666666665</v>
      </c>
      <c r="AH13" s="63" t="str">
        <f t="shared" si="3"/>
        <v>Geliştirmeli</v>
      </c>
      <c r="AI13" s="3"/>
      <c r="AJ13" s="3"/>
      <c r="AK13" s="18"/>
      <c r="AL13" s="19"/>
    </row>
    <row r="14" spans="1:38" ht="13.95" customHeight="1" x14ac:dyDescent="0.3">
      <c r="A14" s="14">
        <f t="shared" si="2"/>
        <v>2.1666666666666665</v>
      </c>
      <c r="B14" s="78" t="s">
        <v>13</v>
      </c>
      <c r="C14" s="79">
        <v>5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2"/>
      <c r="AG14" s="62">
        <f t="shared" si="1"/>
        <v>2.1666666666666665</v>
      </c>
      <c r="AH14" s="63" t="str">
        <f t="shared" si="3"/>
        <v>Geliştirmeli</v>
      </c>
      <c r="AI14" s="3"/>
      <c r="AJ14" s="3"/>
      <c r="AK14" s="18"/>
      <c r="AL14" s="19"/>
    </row>
    <row r="15" spans="1:38" ht="13.95" customHeight="1" x14ac:dyDescent="0.3">
      <c r="A15" s="14">
        <f t="shared" si="2"/>
        <v>1.8333333333333333</v>
      </c>
      <c r="B15" s="78" t="s">
        <v>14</v>
      </c>
      <c r="C15" s="79">
        <v>5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2"/>
      <c r="AG15" s="62">
        <f t="shared" si="1"/>
        <v>1.8333333333333333</v>
      </c>
      <c r="AH15" s="63" t="str">
        <f t="shared" si="3"/>
        <v>Geliştirmeli</v>
      </c>
      <c r="AI15" s="3"/>
      <c r="AJ15" s="3"/>
      <c r="AK15" s="18"/>
      <c r="AL15" s="19"/>
    </row>
    <row r="16" spans="1:38" ht="13.95" customHeight="1" x14ac:dyDescent="0.3">
      <c r="A16" s="14">
        <f t="shared" si="2"/>
        <v>2.0833333333333335</v>
      </c>
      <c r="B16" s="78" t="s">
        <v>15</v>
      </c>
      <c r="C16" s="79">
        <v>5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2"/>
      <c r="AG16" s="62">
        <f t="shared" si="1"/>
        <v>2.0833333333333335</v>
      </c>
      <c r="AH16" s="63" t="str">
        <f t="shared" si="3"/>
        <v>Geliştirmeli</v>
      </c>
      <c r="AI16" s="3"/>
      <c r="AJ16" s="3"/>
      <c r="AK16" s="18"/>
      <c r="AL16" s="19"/>
    </row>
    <row r="17" spans="1:38" ht="13.95" customHeight="1" x14ac:dyDescent="0.3">
      <c r="A17" s="14">
        <f t="shared" si="2"/>
        <v>2.5</v>
      </c>
      <c r="B17" s="78" t="s">
        <v>16</v>
      </c>
      <c r="C17" s="79">
        <v>5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2"/>
      <c r="AG17" s="62">
        <f t="shared" si="1"/>
        <v>2.5</v>
      </c>
      <c r="AH17" s="63" t="str">
        <f t="shared" si="3"/>
        <v>Orta</v>
      </c>
      <c r="AI17" s="3"/>
      <c r="AJ17" s="3"/>
      <c r="AK17" s="18"/>
      <c r="AL17" s="19"/>
    </row>
    <row r="18" spans="1:38" ht="13.95" customHeight="1" x14ac:dyDescent="0.3">
      <c r="A18" s="14">
        <f t="shared" si="2"/>
        <v>2.25</v>
      </c>
      <c r="B18" s="78" t="s">
        <v>17</v>
      </c>
      <c r="C18" s="79">
        <v>5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2"/>
      <c r="AG18" s="62">
        <f t="shared" si="1"/>
        <v>2.25</v>
      </c>
      <c r="AH18" s="63" t="str">
        <f t="shared" si="3"/>
        <v>Geliştirmeli</v>
      </c>
      <c r="AI18" s="3"/>
      <c r="AJ18" s="3"/>
      <c r="AK18" s="18"/>
      <c r="AL18" s="19"/>
    </row>
    <row r="19" spans="1:38" ht="13.95" customHeight="1" x14ac:dyDescent="0.3">
      <c r="A19" s="14">
        <f t="shared" si="2"/>
        <v>2</v>
      </c>
      <c r="B19" s="78" t="s">
        <v>18</v>
      </c>
      <c r="C19" s="79">
        <v>5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2"/>
      <c r="AG19" s="62">
        <f t="shared" si="1"/>
        <v>2</v>
      </c>
      <c r="AH19" s="63" t="str">
        <f t="shared" si="3"/>
        <v>Geliştirmeli</v>
      </c>
      <c r="AI19" s="3"/>
      <c r="AJ19" s="3"/>
      <c r="AK19" s="18"/>
      <c r="AL19" s="19"/>
    </row>
    <row r="20" spans="1:38" ht="13.95" customHeight="1" x14ac:dyDescent="0.3">
      <c r="A20" s="14">
        <f t="shared" si="2"/>
        <v>4.5</v>
      </c>
      <c r="B20" s="78" t="s">
        <v>19</v>
      </c>
      <c r="C20" s="79">
        <v>5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2"/>
      <c r="AG20" s="62">
        <v>4.5</v>
      </c>
      <c r="AH20" s="63" t="str">
        <f t="shared" si="3"/>
        <v>Çok İyi</v>
      </c>
      <c r="AI20" s="3"/>
      <c r="AJ20" s="3"/>
      <c r="AK20" s="18"/>
      <c r="AL20" s="19"/>
    </row>
    <row r="21" spans="1:38" ht="13.95" customHeight="1" x14ac:dyDescent="0.3">
      <c r="A21" s="14">
        <f t="shared" si="2"/>
        <v>2.75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2"/>
      <c r="AG21" s="62">
        <f t="shared" si="1"/>
        <v>2.75</v>
      </c>
      <c r="AH21" s="63" t="str">
        <f t="shared" si="3"/>
        <v>Orta</v>
      </c>
      <c r="AI21" s="3"/>
      <c r="AJ21" s="3"/>
      <c r="AK21" s="18"/>
      <c r="AL21" s="19"/>
    </row>
    <row r="22" spans="1:38" ht="13.95" customHeight="1" x14ac:dyDescent="0.3">
      <c r="A22" s="14">
        <f t="shared" si="2"/>
        <v>1.8333333333333333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2"/>
      <c r="AG22" s="62">
        <f t="shared" si="1"/>
        <v>1.8333333333333333</v>
      </c>
      <c r="AH22" s="63" t="str">
        <f t="shared" si="3"/>
        <v>Geliştirmeli</v>
      </c>
      <c r="AI22" s="3"/>
      <c r="AJ22" s="3"/>
      <c r="AK22" s="18"/>
      <c r="AL22" s="19"/>
    </row>
    <row r="23" spans="1:38" ht="13.95" customHeight="1" x14ac:dyDescent="0.3">
      <c r="A23" s="14">
        <f t="shared" si="2"/>
        <v>1.9166666666666667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2"/>
      <c r="AG23" s="62">
        <f t="shared" si="1"/>
        <v>1.9166666666666667</v>
      </c>
      <c r="AH23" s="63" t="str">
        <f t="shared" si="3"/>
        <v>Geliştirmeli</v>
      </c>
      <c r="AI23" s="3"/>
      <c r="AJ23" s="3"/>
      <c r="AK23" s="18"/>
      <c r="AL23" s="19"/>
    </row>
    <row r="24" spans="1:38" ht="13.95" customHeight="1" x14ac:dyDescent="0.3">
      <c r="A24" s="14">
        <f t="shared" si="2"/>
        <v>2.9166666666666665</v>
      </c>
      <c r="B24" s="81" t="s">
        <v>23</v>
      </c>
      <c r="C24" s="79">
        <v>5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2"/>
      <c r="AG24" s="62">
        <f t="shared" si="1"/>
        <v>2.9166666666666665</v>
      </c>
      <c r="AH24" s="63" t="str">
        <f t="shared" si="3"/>
        <v>Orta</v>
      </c>
      <c r="AI24" s="3"/>
      <c r="AJ24" s="3"/>
      <c r="AK24" s="18"/>
      <c r="AL24" s="19"/>
    </row>
    <row r="25" spans="1:38" ht="13.95" customHeight="1" x14ac:dyDescent="0.3">
      <c r="A25" s="14">
        <f t="shared" si="2"/>
        <v>2.0833333333333335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2"/>
      <c r="AG25" s="62">
        <f t="shared" si="1"/>
        <v>2.0833333333333335</v>
      </c>
      <c r="AH25" s="63" t="str">
        <f t="shared" si="3"/>
        <v>Geliştirmeli</v>
      </c>
      <c r="AI25" s="3"/>
      <c r="AJ25" s="3"/>
      <c r="AK25" s="18"/>
      <c r="AL25" s="19"/>
    </row>
    <row r="26" spans="1:38" ht="13.95" customHeight="1" x14ac:dyDescent="0.3">
      <c r="A26" s="14">
        <f t="shared" si="2"/>
        <v>1.5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2"/>
      <c r="AG26" s="62">
        <f t="shared" si="1"/>
        <v>1.5</v>
      </c>
      <c r="AH26" s="63" t="str">
        <f t="shared" si="3"/>
        <v>Geliştirmeli</v>
      </c>
      <c r="AI26" s="3"/>
      <c r="AJ26" s="3"/>
      <c r="AK26" s="18"/>
      <c r="AL26" s="19"/>
    </row>
    <row r="27" spans="1:38" ht="13.95" customHeight="1" x14ac:dyDescent="0.3">
      <c r="A27" s="14">
        <f t="shared" si="2"/>
        <v>2</v>
      </c>
      <c r="B27" s="78" t="s">
        <v>25</v>
      </c>
      <c r="C27" s="79">
        <v>5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2"/>
      <c r="AG27" s="62">
        <f t="shared" si="1"/>
        <v>2</v>
      </c>
      <c r="AH27" s="63" t="str">
        <f t="shared" si="3"/>
        <v>Geliştirmeli</v>
      </c>
      <c r="AI27" s="3"/>
      <c r="AJ27" s="3"/>
      <c r="AK27" s="18"/>
      <c r="AL27" s="19"/>
    </row>
    <row r="28" spans="1:38" ht="13.95" customHeight="1" x14ac:dyDescent="0.3">
      <c r="A28" s="14">
        <f t="shared" si="2"/>
        <v>2.0833333333333335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2"/>
      <c r="AG28" s="62">
        <f t="shared" si="1"/>
        <v>2.0833333333333335</v>
      </c>
      <c r="AH28" s="63" t="str">
        <f t="shared" si="3"/>
        <v>Geliştirmeli</v>
      </c>
      <c r="AI28" s="3"/>
      <c r="AJ28" s="3"/>
      <c r="AK28" s="18"/>
      <c r="AL28" s="19"/>
    </row>
    <row r="29" spans="1:38" ht="13.95" customHeight="1" x14ac:dyDescent="0.3">
      <c r="A29" s="14">
        <f t="shared" si="2"/>
        <v>2</v>
      </c>
      <c r="B29" s="78" t="s">
        <v>27</v>
      </c>
      <c r="C29" s="79">
        <v>5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2"/>
      <c r="AG29" s="62">
        <f t="shared" si="1"/>
        <v>2</v>
      </c>
      <c r="AH29" s="63" t="str">
        <f t="shared" si="3"/>
        <v>Geliştirmeli</v>
      </c>
      <c r="AI29" s="3"/>
      <c r="AJ29" s="3"/>
      <c r="AK29" s="18"/>
      <c r="AL29" s="19"/>
    </row>
    <row r="30" spans="1:38" ht="13.95" customHeight="1" x14ac:dyDescent="0.3">
      <c r="A30" s="14">
        <f t="shared" si="2"/>
        <v>1.8333333333333333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2"/>
      <c r="AG30" s="62">
        <f t="shared" si="1"/>
        <v>1.8333333333333333</v>
      </c>
      <c r="AH30" s="63" t="str">
        <f t="shared" si="3"/>
        <v>Geliştirmeli</v>
      </c>
      <c r="AI30" s="3"/>
      <c r="AJ30" s="3"/>
      <c r="AK30" s="18"/>
      <c r="AL30" s="19"/>
    </row>
    <row r="31" spans="1:38" ht="13.95" customHeight="1" x14ac:dyDescent="0.3">
      <c r="A31" s="14">
        <f t="shared" si="2"/>
        <v>2.4166666666666665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2"/>
      <c r="AG31" s="62">
        <f t="shared" si="1"/>
        <v>2.4166666666666665</v>
      </c>
      <c r="AH31" s="63" t="str">
        <f t="shared" si="3"/>
        <v>Geliştirmeli</v>
      </c>
      <c r="AI31" s="3"/>
      <c r="AJ31" s="3"/>
      <c r="AK31" s="18"/>
      <c r="AL31" s="19"/>
    </row>
    <row r="32" spans="1:38" ht="13.95" customHeight="1" x14ac:dyDescent="0.3">
      <c r="A32" s="14">
        <f t="shared" si="2"/>
        <v>2.5833333333333335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2"/>
      <c r="AG32" s="62">
        <f t="shared" si="1"/>
        <v>2.5833333333333335</v>
      </c>
      <c r="AH32" s="63" t="str">
        <f t="shared" si="3"/>
        <v>Orta</v>
      </c>
      <c r="AI32" s="3"/>
      <c r="AJ32" s="3"/>
      <c r="AK32" s="18"/>
      <c r="AL32" s="19"/>
    </row>
    <row r="33" spans="1:38" ht="13.95" customHeight="1" x14ac:dyDescent="0.3">
      <c r="A33" s="14">
        <f t="shared" si="2"/>
        <v>2.5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2"/>
      <c r="AG33" s="62">
        <f t="shared" si="1"/>
        <v>2.5</v>
      </c>
      <c r="AH33" s="63" t="str">
        <f t="shared" si="3"/>
        <v>Orta</v>
      </c>
      <c r="AI33" s="3"/>
      <c r="AJ33" s="3"/>
      <c r="AK33" s="18"/>
      <c r="AL33" s="19"/>
    </row>
    <row r="34" spans="1:38" ht="13.95" customHeight="1" x14ac:dyDescent="0.3">
      <c r="A34" s="14">
        <f t="shared" si="2"/>
        <v>2.5833333333333335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2"/>
      <c r="AG34" s="62">
        <f t="shared" si="1"/>
        <v>2.5833333333333335</v>
      </c>
      <c r="AH34" s="63" t="str">
        <f t="shared" si="3"/>
        <v>Orta</v>
      </c>
      <c r="AI34" s="3"/>
      <c r="AJ34" s="3"/>
      <c r="AK34" s="18"/>
      <c r="AL34" s="19"/>
    </row>
    <row r="35" spans="1:38" ht="13.95" customHeight="1" x14ac:dyDescent="0.3">
      <c r="A35" s="14">
        <f t="shared" si="2"/>
        <v>2.6666666666666665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2"/>
      <c r="AG35" s="62">
        <f t="shared" si="1"/>
        <v>2.6666666666666665</v>
      </c>
      <c r="AH35" s="63" t="str">
        <f t="shared" si="3"/>
        <v>Orta</v>
      </c>
      <c r="AI35" s="3"/>
      <c r="AJ35" s="3"/>
      <c r="AK35" s="18"/>
      <c r="AL35" s="19"/>
    </row>
    <row r="36" spans="1:38" ht="13.95" customHeight="1" x14ac:dyDescent="0.3">
      <c r="A36" s="14">
        <f t="shared" si="2"/>
        <v>2.6666666666666665</v>
      </c>
      <c r="B36" s="78" t="s">
        <v>55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2"/>
      <c r="AG36" s="62">
        <f t="shared" si="1"/>
        <v>2.6666666666666665</v>
      </c>
      <c r="AH36" s="63" t="str">
        <f t="shared" si="3"/>
        <v>Orta</v>
      </c>
      <c r="AI36" s="3"/>
      <c r="AJ36" s="3"/>
      <c r="AK36" s="18"/>
      <c r="AL36" s="19"/>
    </row>
    <row r="37" spans="1:38" ht="13.95" customHeight="1" x14ac:dyDescent="0.3">
      <c r="A37" s="14">
        <f t="shared" si="2"/>
        <v>2.25</v>
      </c>
      <c r="B37" s="78" t="s">
        <v>34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2"/>
      <c r="AG37" s="62">
        <f t="shared" si="1"/>
        <v>2.25</v>
      </c>
      <c r="AH37" s="63" t="str">
        <f t="shared" si="3"/>
        <v>Geliştirmeli</v>
      </c>
      <c r="AI37" s="3"/>
      <c r="AJ37" s="3"/>
      <c r="AK37" s="18"/>
      <c r="AL37" s="19"/>
    </row>
    <row r="38" spans="1:38" ht="13.95" customHeight="1" x14ac:dyDescent="0.3">
      <c r="A38" s="14">
        <f t="shared" si="2"/>
        <v>2</v>
      </c>
      <c r="B38" s="78" t="s">
        <v>35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2"/>
      <c r="AG38" s="62">
        <f t="shared" si="1"/>
        <v>2</v>
      </c>
      <c r="AH38" s="63" t="str">
        <f t="shared" si="3"/>
        <v>Geliştirmeli</v>
      </c>
      <c r="AI38" s="3"/>
      <c r="AJ38" s="3"/>
      <c r="AK38" s="18"/>
      <c r="AL38" s="19"/>
    </row>
    <row r="39" spans="1:38" ht="13.95" customHeight="1" x14ac:dyDescent="0.3">
      <c r="A39" s="14">
        <f t="shared" si="2"/>
        <v>1.9166666666666667</v>
      </c>
      <c r="B39" s="78" t="s">
        <v>36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2"/>
      <c r="AG39" s="62">
        <f t="shared" si="1"/>
        <v>1.9166666666666667</v>
      </c>
      <c r="AH39" s="63" t="str">
        <f t="shared" si="3"/>
        <v>Geliştirmeli</v>
      </c>
      <c r="AI39" s="3"/>
      <c r="AJ39" s="3"/>
      <c r="AK39" s="18"/>
      <c r="AL39" s="19"/>
    </row>
    <row r="40" spans="1:38" ht="13.95" customHeight="1" x14ac:dyDescent="0.3">
      <c r="A40" s="14">
        <f t="shared" si="2"/>
        <v>2.3333333333333335</v>
      </c>
      <c r="B40" s="78" t="s">
        <v>37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2"/>
      <c r="AG40" s="62">
        <f t="shared" si="1"/>
        <v>2.3333333333333335</v>
      </c>
      <c r="AH40" s="63" t="str">
        <f t="shared" si="3"/>
        <v>Geliştirmeli</v>
      </c>
      <c r="AI40" s="3"/>
      <c r="AJ40" s="3"/>
      <c r="AK40" s="18"/>
      <c r="AL40" s="19"/>
    </row>
    <row r="41" spans="1:38" ht="13.95" customHeight="1" x14ac:dyDescent="0.3">
      <c r="A41" s="14">
        <f t="shared" si="2"/>
        <v>1.5</v>
      </c>
      <c r="B41" s="78" t="s">
        <v>38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2"/>
      <c r="AG41" s="62">
        <f t="shared" si="1"/>
        <v>1.5</v>
      </c>
      <c r="AH41" s="63" t="str">
        <f t="shared" si="3"/>
        <v>Geliştirmeli</v>
      </c>
      <c r="AI41" s="3"/>
      <c r="AJ41" s="3"/>
      <c r="AK41" s="18"/>
      <c r="AL41" s="19"/>
    </row>
    <row r="42" spans="1:38" ht="13.95" customHeight="1" x14ac:dyDescent="0.3">
      <c r="A42" s="14">
        <f t="shared" si="2"/>
        <v>1.9166666666666667</v>
      </c>
      <c r="B42" s="78" t="s">
        <v>39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2"/>
      <c r="AG42" s="62">
        <f t="shared" si="1"/>
        <v>1.9166666666666667</v>
      </c>
      <c r="AH42" s="63" t="str">
        <f t="shared" si="3"/>
        <v>Geliştirmeli</v>
      </c>
      <c r="AI42" s="3"/>
      <c r="AJ42" s="3"/>
      <c r="AK42" s="18"/>
      <c r="AL42" s="19"/>
    </row>
    <row r="43" spans="1:38" ht="13.95" customHeight="1" x14ac:dyDescent="0.3">
      <c r="A43" s="14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2"/>
      <c r="AG43" s="62" t="str">
        <f t="shared" si="1"/>
        <v xml:space="preserve"> </v>
      </c>
      <c r="AH43" s="63" t="str">
        <f t="shared" si="3"/>
        <v xml:space="preserve"> </v>
      </c>
      <c r="AI43" s="3"/>
      <c r="AJ43" s="3"/>
      <c r="AK43" s="18"/>
      <c r="AL43" s="19"/>
    </row>
    <row r="44" spans="1:38" ht="13.95" customHeight="1" x14ac:dyDescent="0.3">
      <c r="A44" s="14" t="str">
        <f t="shared" si="2"/>
        <v xml:space="preserve"> </v>
      </c>
      <c r="B44" s="78"/>
      <c r="C44" s="82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4"/>
      <c r="AG44" s="62" t="str">
        <f t="shared" si="1"/>
        <v xml:space="preserve"> </v>
      </c>
      <c r="AH44" s="63" t="str">
        <f t="shared" si="3"/>
        <v xml:space="preserve"> </v>
      </c>
      <c r="AI44" s="3"/>
      <c r="AJ44" s="3"/>
      <c r="AK44" s="18"/>
      <c r="AL44" s="19"/>
    </row>
    <row r="45" spans="1:38" ht="13.95" customHeight="1" x14ac:dyDescent="0.3">
      <c r="A45" s="14" t="str">
        <f t="shared" si="2"/>
        <v xml:space="preserve"> </v>
      </c>
      <c r="B45" s="78"/>
      <c r="C45" s="82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4"/>
      <c r="AG45" s="62" t="str">
        <f t="shared" si="1"/>
        <v xml:space="preserve"> </v>
      </c>
      <c r="AH45" s="63" t="str">
        <f t="shared" si="3"/>
        <v xml:space="preserve"> </v>
      </c>
      <c r="AI45" s="3"/>
      <c r="AJ45" s="3"/>
      <c r="AK45" s="18"/>
      <c r="AL45" s="19"/>
    </row>
    <row r="46" spans="1:38" ht="13.95" customHeight="1" x14ac:dyDescent="0.3">
      <c r="A46" s="14" t="str">
        <f t="shared" si="2"/>
        <v xml:space="preserve"> </v>
      </c>
      <c r="B46" s="78"/>
      <c r="C46" s="82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4"/>
      <c r="AG46" s="62" t="str">
        <f t="shared" si="1"/>
        <v xml:space="preserve"> </v>
      </c>
      <c r="AH46" s="63" t="str">
        <f t="shared" si="3"/>
        <v xml:space="preserve"> </v>
      </c>
      <c r="AI46" s="3"/>
      <c r="AJ46" s="3"/>
      <c r="AK46" s="18"/>
      <c r="AL46" s="19"/>
    </row>
    <row r="47" spans="1:38" ht="13.95" customHeight="1" x14ac:dyDescent="0.3">
      <c r="A47" s="14" t="str">
        <f t="shared" si="2"/>
        <v xml:space="preserve"> </v>
      </c>
      <c r="B47" s="78"/>
      <c r="C47" s="82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4"/>
      <c r="AG47" s="62" t="str">
        <f t="shared" si="1"/>
        <v xml:space="preserve"> </v>
      </c>
      <c r="AH47" s="63" t="str">
        <f t="shared" si="3"/>
        <v xml:space="preserve"> </v>
      </c>
      <c r="AI47" s="3"/>
      <c r="AJ47" s="3"/>
      <c r="AK47" s="18"/>
      <c r="AL47" s="19"/>
    </row>
    <row r="48" spans="1:38" ht="13.95" customHeight="1" x14ac:dyDescent="0.3">
      <c r="A48" s="14" t="str">
        <f t="shared" si="2"/>
        <v xml:space="preserve"> </v>
      </c>
      <c r="B48" s="78"/>
      <c r="C48" s="82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4"/>
      <c r="AG48" s="62" t="str">
        <f t="shared" si="1"/>
        <v xml:space="preserve"> </v>
      </c>
      <c r="AH48" s="63" t="str">
        <f t="shared" si="3"/>
        <v xml:space="preserve"> </v>
      </c>
      <c r="AI48" s="3"/>
      <c r="AJ48" s="3"/>
      <c r="AK48" s="18"/>
      <c r="AL48" s="19"/>
    </row>
    <row r="49" spans="1:52" ht="13.95" customHeight="1" x14ac:dyDescent="0.3">
      <c r="A49" s="14" t="str">
        <f t="shared" si="2"/>
        <v xml:space="preserve"> </v>
      </c>
      <c r="B49" s="78"/>
      <c r="C49" s="82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4"/>
      <c r="AG49" s="62" t="str">
        <f t="shared" si="1"/>
        <v xml:space="preserve"> </v>
      </c>
      <c r="AH49" s="63" t="str">
        <f t="shared" si="3"/>
        <v xml:space="preserve"> </v>
      </c>
      <c r="AI49" s="3"/>
      <c r="AJ49" s="3"/>
      <c r="AK49" s="18"/>
      <c r="AL49" s="19"/>
    </row>
    <row r="50" spans="1:52" ht="13.95" customHeight="1" x14ac:dyDescent="0.3">
      <c r="A50" s="14" t="str">
        <f t="shared" si="2"/>
        <v xml:space="preserve"> </v>
      </c>
      <c r="B50" s="78"/>
      <c r="C50" s="82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4"/>
      <c r="AG50" s="64" t="str">
        <f t="shared" ref="AG50:AG52" si="4">IFERROR(AVERAGE(C50:AF50)," ")</f>
        <v xml:space="preserve"> </v>
      </c>
      <c r="AH50" s="63" t="str">
        <f t="shared" si="3"/>
        <v xml:space="preserve"> </v>
      </c>
      <c r="AI50" s="3"/>
      <c r="AJ50" s="3"/>
      <c r="AK50" s="18"/>
      <c r="AL50" s="19"/>
    </row>
    <row r="51" spans="1:52" ht="13.95" customHeight="1" x14ac:dyDescent="0.3">
      <c r="A51" s="14" t="str">
        <f t="shared" si="2"/>
        <v xml:space="preserve"> </v>
      </c>
      <c r="B51" s="78"/>
      <c r="C51" s="82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4"/>
      <c r="AG51" s="64" t="str">
        <f t="shared" si="4"/>
        <v xml:space="preserve"> </v>
      </c>
      <c r="AH51" s="63" t="str">
        <f t="shared" si="3"/>
        <v xml:space="preserve"> </v>
      </c>
      <c r="AI51" s="3"/>
      <c r="AJ51" s="3"/>
      <c r="AK51" s="18"/>
      <c r="AL51" s="19"/>
    </row>
    <row r="52" spans="1:52" ht="13.95" customHeight="1" thickBot="1" x14ac:dyDescent="0.35">
      <c r="A52" s="15" t="str">
        <f t="shared" si="2"/>
        <v xml:space="preserve"> </v>
      </c>
      <c r="B52" s="86"/>
      <c r="C52" s="84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6"/>
      <c r="AG52" s="64" t="str">
        <f t="shared" si="4"/>
        <v xml:space="preserve"> </v>
      </c>
      <c r="AH52" s="63" t="str">
        <f t="shared" si="3"/>
        <v xml:space="preserve"> </v>
      </c>
      <c r="AI52" s="3"/>
      <c r="AJ52" s="3"/>
      <c r="AK52" s="18"/>
      <c r="AL52" s="19"/>
    </row>
    <row r="53" spans="1:52" ht="18.75" customHeight="1" thickBot="1" x14ac:dyDescent="0.35">
      <c r="A53" s="12"/>
      <c r="B53" s="16" t="s">
        <v>3</v>
      </c>
      <c r="C53" s="65">
        <f>IFERROR(AVERAGE(C3:C52),0)</f>
        <v>3.6</v>
      </c>
      <c r="D53" s="65">
        <f t="shared" ref="D53:AE53" si="5">IFERROR(AVERAGE(D3:D52),0)</f>
        <v>2.0249999999999999</v>
      </c>
      <c r="E53" s="65">
        <f t="shared" si="5"/>
        <v>2.1749999999999998</v>
      </c>
      <c r="F53" s="65">
        <f t="shared" si="5"/>
        <v>2.25</v>
      </c>
      <c r="G53" s="65">
        <f t="shared" si="5"/>
        <v>2</v>
      </c>
      <c r="H53" s="65">
        <f t="shared" si="5"/>
        <v>2.125</v>
      </c>
      <c r="I53" s="65">
        <f t="shared" si="5"/>
        <v>2.4</v>
      </c>
      <c r="J53" s="65">
        <f t="shared" si="5"/>
        <v>2.0750000000000002</v>
      </c>
      <c r="K53" s="65">
        <f t="shared" si="5"/>
        <v>2.25</v>
      </c>
      <c r="L53" s="65">
        <f t="shared" si="5"/>
        <v>2.0499999999999998</v>
      </c>
      <c r="M53" s="65">
        <f t="shared" si="5"/>
        <v>2.125</v>
      </c>
      <c r="N53" s="65">
        <f t="shared" si="5"/>
        <v>2.2000000000000002</v>
      </c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6"/>
      <c r="AG53" s="107">
        <f>IFERROR(AVERAGE(AG3:AG52),0)</f>
        <v>2.3270833333333334</v>
      </c>
      <c r="AH53" s="109"/>
    </row>
    <row r="54" spans="1:52" ht="75" customHeight="1" thickBot="1" x14ac:dyDescent="0.35">
      <c r="A54" s="12"/>
      <c r="B54" s="17" t="s">
        <v>51</v>
      </c>
      <c r="C54" s="67" t="str">
        <f>IF(AND(C53&gt;=1.5,C53&lt;=5),"ÖĞRETİLDİ",IF(AND(C53&lt;=1.49,C53&gt;0),"ÖĞRETİLEMEDİ",IF(C53=0," ")))</f>
        <v>ÖĞRETİLDİ</v>
      </c>
      <c r="D54" s="67" t="str">
        <f t="shared" ref="D54:AD54" si="6">IF(AND(D53&gt;=1.5,D53&lt;=5),"ÖĞRETİLDİ",IF(AND(D53&lt;=1.49,D53&gt;0),"ÖĞRETİLEMEDİ",IF(D53=0," ")))</f>
        <v>ÖĞRETİLDİ</v>
      </c>
      <c r="E54" s="67" t="str">
        <f t="shared" si="6"/>
        <v>ÖĞRETİLDİ</v>
      </c>
      <c r="F54" s="67" t="str">
        <f t="shared" si="6"/>
        <v>ÖĞRETİLDİ</v>
      </c>
      <c r="G54" s="67" t="str">
        <f t="shared" si="6"/>
        <v>ÖĞRETİLDİ</v>
      </c>
      <c r="H54" s="67" t="str">
        <f t="shared" si="6"/>
        <v>ÖĞRETİLDİ</v>
      </c>
      <c r="I54" s="67" t="str">
        <f t="shared" si="6"/>
        <v>ÖĞRETİLDİ</v>
      </c>
      <c r="J54" s="67" t="str">
        <f t="shared" si="6"/>
        <v>ÖĞRETİLDİ</v>
      </c>
      <c r="K54" s="67" t="str">
        <f t="shared" si="6"/>
        <v>ÖĞRETİLDİ</v>
      </c>
      <c r="L54" s="67" t="str">
        <f t="shared" si="6"/>
        <v>ÖĞRETİLDİ</v>
      </c>
      <c r="M54" s="67" t="str">
        <f t="shared" si="6"/>
        <v>ÖĞRETİLDİ</v>
      </c>
      <c r="N54" s="67" t="str">
        <f t="shared" si="6"/>
        <v>ÖĞRETİLDİ</v>
      </c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108"/>
      <c r="AH54" s="110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1">
        <v>1</v>
      </c>
      <c r="D56" s="22">
        <v>2</v>
      </c>
      <c r="E56" s="22">
        <v>3</v>
      </c>
      <c r="F56" s="22">
        <v>4</v>
      </c>
      <c r="G56" s="22">
        <v>5</v>
      </c>
      <c r="H56" s="22">
        <v>6</v>
      </c>
      <c r="I56" s="22">
        <v>7</v>
      </c>
      <c r="J56" s="22">
        <v>8</v>
      </c>
      <c r="K56" s="22">
        <v>9</v>
      </c>
      <c r="L56" s="22">
        <v>10</v>
      </c>
      <c r="M56" s="22">
        <v>11</v>
      </c>
      <c r="N56" s="22">
        <v>12</v>
      </c>
      <c r="O56" s="22">
        <v>13</v>
      </c>
      <c r="P56" s="22">
        <v>14</v>
      </c>
      <c r="Q56" s="22">
        <v>15</v>
      </c>
      <c r="R56" s="22">
        <v>16</v>
      </c>
      <c r="S56" s="22">
        <v>17</v>
      </c>
      <c r="T56" s="22">
        <v>18</v>
      </c>
      <c r="U56" s="22">
        <v>19</v>
      </c>
      <c r="V56" s="22">
        <v>20</v>
      </c>
      <c r="W56" s="22">
        <v>21</v>
      </c>
      <c r="X56" s="22">
        <v>22</v>
      </c>
      <c r="Y56" s="22">
        <v>23</v>
      </c>
      <c r="Z56" s="22">
        <v>24</v>
      </c>
      <c r="AA56" s="22">
        <v>25</v>
      </c>
      <c r="AB56" s="22">
        <v>26</v>
      </c>
      <c r="AC56" s="22">
        <v>27</v>
      </c>
      <c r="AD56" s="22">
        <v>28</v>
      </c>
      <c r="AE56" s="22">
        <v>29</v>
      </c>
      <c r="AF56" s="23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ht="12.75" hidden="1" customHeight="1" x14ac:dyDescent="0.3">
      <c r="B57" s="1"/>
      <c r="C57" s="25">
        <f>C53</f>
        <v>3.6</v>
      </c>
      <c r="D57" s="26">
        <f t="shared" ref="D57:AE57" si="7">D53</f>
        <v>2.0249999999999999</v>
      </c>
      <c r="E57" s="26">
        <f t="shared" si="7"/>
        <v>2.1749999999999998</v>
      </c>
      <c r="F57" s="26">
        <f t="shared" si="7"/>
        <v>2.25</v>
      </c>
      <c r="G57" s="26">
        <f t="shared" si="7"/>
        <v>2</v>
      </c>
      <c r="H57" s="26">
        <f t="shared" si="7"/>
        <v>2.125</v>
      </c>
      <c r="I57" s="27">
        <f t="shared" si="7"/>
        <v>2.4</v>
      </c>
      <c r="J57" s="27">
        <f t="shared" si="7"/>
        <v>2.0750000000000002</v>
      </c>
      <c r="K57" s="27">
        <f t="shared" si="7"/>
        <v>2.25</v>
      </c>
      <c r="L57" s="27">
        <f t="shared" si="7"/>
        <v>2.0499999999999998</v>
      </c>
      <c r="M57" s="27">
        <f t="shared" si="7"/>
        <v>2.125</v>
      </c>
      <c r="N57" s="27">
        <f t="shared" si="7"/>
        <v>2.2000000000000002</v>
      </c>
      <c r="O57" s="27">
        <f t="shared" si="7"/>
        <v>0</v>
      </c>
      <c r="P57" s="27">
        <f t="shared" si="7"/>
        <v>0</v>
      </c>
      <c r="Q57" s="27">
        <f t="shared" si="7"/>
        <v>0</v>
      </c>
      <c r="R57" s="27">
        <f t="shared" si="7"/>
        <v>0</v>
      </c>
      <c r="S57" s="27">
        <f t="shared" si="7"/>
        <v>0</v>
      </c>
      <c r="T57" s="27">
        <f t="shared" si="7"/>
        <v>0</v>
      </c>
      <c r="U57" s="26">
        <f t="shared" si="7"/>
        <v>0</v>
      </c>
      <c r="V57" s="26">
        <f t="shared" si="7"/>
        <v>0</v>
      </c>
      <c r="W57" s="26">
        <f t="shared" si="7"/>
        <v>0</v>
      </c>
      <c r="X57" s="26">
        <f t="shared" si="7"/>
        <v>0</v>
      </c>
      <c r="Y57" s="26">
        <f t="shared" si="7"/>
        <v>0</v>
      </c>
      <c r="Z57" s="26">
        <f t="shared" si="7"/>
        <v>0</v>
      </c>
      <c r="AA57" s="26">
        <f t="shared" si="7"/>
        <v>0</v>
      </c>
      <c r="AB57" s="26">
        <f t="shared" si="7"/>
        <v>0</v>
      </c>
      <c r="AC57" s="26">
        <f t="shared" si="7"/>
        <v>0</v>
      </c>
      <c r="AD57" s="26">
        <f t="shared" si="7"/>
        <v>0</v>
      </c>
      <c r="AE57" s="26">
        <f t="shared" si="7"/>
        <v>0</v>
      </c>
      <c r="AF57" s="28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30"/>
    </row>
    <row r="58" spans="1:52" ht="13.95" hidden="1" customHeight="1" thickBot="1" x14ac:dyDescent="0.35">
      <c r="C58" s="31" t="str">
        <f>C2</f>
        <v>TG.4.1.1. Trafikte kendisinin ve başkalarının hayatının önemli olduğunu fark eder.</v>
      </c>
      <c r="D58" s="32" t="str">
        <f t="shared" ref="D58:AE58" si="8">D2</f>
        <v>TG.4.1.2. Trafikle ilgili temel kavramları açıklar.</v>
      </c>
      <c r="E58" s="32" t="str">
        <f t="shared" si="8"/>
        <v>TG.4.1.3. Trafik işaretleri ve işaret levhalarının önemini araştırır</v>
      </c>
      <c r="F58" s="32" t="str">
        <f t="shared" si="8"/>
        <v xml:space="preserve">TG.4.1.4. Yaya olarak trafik kurallarına uyar. </v>
      </c>
      <c r="G58" s="32" t="str">
        <f t="shared" si="8"/>
        <v>TG.4.1.5. Günlük yaşantısında çevresindeki güvenli yolları kullanır.</v>
      </c>
      <c r="H58" s="32" t="str">
        <f t="shared" si="8"/>
        <v>TG.4.1.6. Taşıt trafiğine kapalı alanlarda oyun araçlarını güvenli kullanır.</v>
      </c>
      <c r="I58" s="32" t="str">
        <f t="shared" si="8"/>
        <v>TG.4.1.7. Ulaşım araçlarını çeşitli özellikleri açısından karşılaştırır.</v>
      </c>
      <c r="J58" s="32" t="str">
        <f t="shared" si="8"/>
        <v>TG.4.1.8. Trafikte geçiş üstünlüğü olan taşıtları tanır.</v>
      </c>
      <c r="K58" s="32" t="str">
        <f t="shared" si="8"/>
        <v>TG.4.1.9. Trafikle ilgili meslekleri ve kurumları araştırır.</v>
      </c>
      <c r="L58" s="32" t="str">
        <f t="shared" si="8"/>
        <v>TG.4.1.10. Trafikte toplu taşıma araçlarını kullanmanın önemini kavrar.</v>
      </c>
      <c r="M58" s="32" t="str">
        <f t="shared" si="8"/>
        <v>TG.4.1.11. Taşıtlara binerken, taşıtlardan inerken ve taşıtlarda yolculuk ederken kurallara uyar.</v>
      </c>
      <c r="N58" s="32" t="str">
        <f t="shared" si="8"/>
        <v>CANLI DERSLERE KATILIM</v>
      </c>
      <c r="O58" s="32">
        <f t="shared" si="8"/>
        <v>0</v>
      </c>
      <c r="P58" s="32">
        <f t="shared" si="8"/>
        <v>0</v>
      </c>
      <c r="Q58" s="32">
        <f t="shared" si="8"/>
        <v>0</v>
      </c>
      <c r="R58" s="32">
        <f t="shared" si="8"/>
        <v>0</v>
      </c>
      <c r="S58" s="32">
        <f t="shared" si="8"/>
        <v>0</v>
      </c>
      <c r="T58" s="32">
        <f t="shared" si="8"/>
        <v>0</v>
      </c>
      <c r="U58" s="32">
        <f t="shared" si="8"/>
        <v>0</v>
      </c>
      <c r="V58" s="32">
        <f t="shared" si="8"/>
        <v>0</v>
      </c>
      <c r="W58" s="32">
        <f t="shared" si="8"/>
        <v>0</v>
      </c>
      <c r="X58" s="32">
        <f t="shared" si="8"/>
        <v>0</v>
      </c>
      <c r="Y58" s="32">
        <f t="shared" si="8"/>
        <v>0</v>
      </c>
      <c r="Z58" s="32">
        <f t="shared" si="8"/>
        <v>0</v>
      </c>
      <c r="AA58" s="32">
        <f t="shared" si="8"/>
        <v>0</v>
      </c>
      <c r="AB58" s="32">
        <f t="shared" si="8"/>
        <v>0</v>
      </c>
      <c r="AC58" s="32">
        <f t="shared" si="8"/>
        <v>0</v>
      </c>
      <c r="AD58" s="32">
        <f t="shared" si="8"/>
        <v>0</v>
      </c>
      <c r="AE58" s="32">
        <f t="shared" si="8"/>
        <v>0</v>
      </c>
      <c r="AF58" s="33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30"/>
    </row>
    <row r="59" spans="1:52" ht="13.95" hidden="1" customHeight="1" thickTop="1" thickBot="1" x14ac:dyDescent="0.35"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30"/>
    </row>
    <row r="60" spans="1:52" ht="13.95" hidden="1" customHeight="1" thickTop="1" x14ac:dyDescent="0.3">
      <c r="C60" s="35">
        <f>+$AG$3</f>
        <v>5</v>
      </c>
      <c r="D60" s="36">
        <f>+$AG$4</f>
        <v>2.1666666666666665</v>
      </c>
      <c r="E60" s="36">
        <f>+$AG$5</f>
        <v>2</v>
      </c>
      <c r="F60" s="36">
        <f>+$AG$6</f>
        <v>1.8333333333333333</v>
      </c>
      <c r="G60" s="36">
        <f>+$AG$7</f>
        <v>2.0833333333333335</v>
      </c>
      <c r="H60" s="36">
        <f>+$AG$8</f>
        <v>2.0833333333333335</v>
      </c>
      <c r="I60" s="36">
        <f>+$AG$9</f>
        <v>1.75</v>
      </c>
      <c r="J60" s="36">
        <f>+$AG$10</f>
        <v>2.4166666666666665</v>
      </c>
      <c r="K60" s="36">
        <f>+$AG$11</f>
        <v>2.75</v>
      </c>
      <c r="L60" s="36">
        <f>+$AG$12</f>
        <v>3</v>
      </c>
      <c r="M60" s="36">
        <f>+$AG$13</f>
        <v>2.4166666666666665</v>
      </c>
      <c r="N60" s="36">
        <f>+$AG$14</f>
        <v>2.1666666666666665</v>
      </c>
      <c r="O60" s="36">
        <f>+$AG$15</f>
        <v>1.8333333333333333</v>
      </c>
      <c r="P60" s="36">
        <f>+$AG$16</f>
        <v>2.0833333333333335</v>
      </c>
      <c r="Q60" s="36">
        <f>+$AG$17</f>
        <v>2.5</v>
      </c>
      <c r="R60" s="36">
        <f>+$AG$18</f>
        <v>2.25</v>
      </c>
      <c r="S60" s="36">
        <f>+$AG$19</f>
        <v>2</v>
      </c>
      <c r="T60" s="36">
        <f>+$AG$20</f>
        <v>4.5</v>
      </c>
      <c r="U60" s="36">
        <f>+$AG$21</f>
        <v>2.75</v>
      </c>
      <c r="V60" s="36">
        <f>+$AG$22</f>
        <v>1.8333333333333333</v>
      </c>
      <c r="W60" s="36">
        <f>+$AG$23</f>
        <v>1.9166666666666667</v>
      </c>
      <c r="X60" s="36">
        <f>+$AG$24</f>
        <v>2.9166666666666665</v>
      </c>
      <c r="Y60" s="36">
        <f>+$AG$25</f>
        <v>2.0833333333333335</v>
      </c>
      <c r="Z60" s="36">
        <f>+$AG$26</f>
        <v>1.5</v>
      </c>
      <c r="AA60" s="36">
        <f>+$AG$27</f>
        <v>2</v>
      </c>
      <c r="AB60" s="36">
        <f>+$AG$28</f>
        <v>2.0833333333333335</v>
      </c>
      <c r="AC60" s="36">
        <f>+$AG$29</f>
        <v>2</v>
      </c>
      <c r="AD60" s="36">
        <f>+$AG$30</f>
        <v>1.8333333333333333</v>
      </c>
      <c r="AE60" s="36">
        <f>+$AG$31</f>
        <v>2.4166666666666665</v>
      </c>
      <c r="AF60" s="36"/>
      <c r="AG60" s="36">
        <f>+$AG$33</f>
        <v>2.5</v>
      </c>
      <c r="AH60" s="36">
        <f>+$AG$34</f>
        <v>2.5833333333333335</v>
      </c>
      <c r="AI60" s="36">
        <f>+$AG$35</f>
        <v>2.6666666666666665</v>
      </c>
      <c r="AJ60" s="36">
        <f>+$AG$36</f>
        <v>2.6666666666666665</v>
      </c>
      <c r="AK60" s="36">
        <f>+$AG$37</f>
        <v>2.25</v>
      </c>
      <c r="AL60" s="36">
        <f>+$AG$38</f>
        <v>2</v>
      </c>
      <c r="AM60" s="36">
        <f>+$AG$39</f>
        <v>1.9166666666666667</v>
      </c>
      <c r="AN60" s="36">
        <f>+$AG$40</f>
        <v>2.3333333333333335</v>
      </c>
      <c r="AO60" s="36">
        <f>+$AG$41</f>
        <v>1.5</v>
      </c>
      <c r="AP60" s="36">
        <f>+$AG$42</f>
        <v>1.9166666666666667</v>
      </c>
      <c r="AQ60" s="36" t="str">
        <f>+$AG$43</f>
        <v xml:space="preserve"> </v>
      </c>
      <c r="AR60" s="36" t="str">
        <f>+$AG$44</f>
        <v xml:space="preserve"> </v>
      </c>
      <c r="AS60" s="36" t="str">
        <f>+$AG$45</f>
        <v xml:space="preserve"> </v>
      </c>
      <c r="AT60" s="36" t="str">
        <f>+$AG$46</f>
        <v xml:space="preserve"> </v>
      </c>
      <c r="AU60" s="36" t="str">
        <f>+$AG$47</f>
        <v xml:space="preserve"> </v>
      </c>
      <c r="AV60" s="36" t="str">
        <f>+$AG$48</f>
        <v xml:space="preserve"> </v>
      </c>
      <c r="AW60" s="36" t="str">
        <f>+$AG$49</f>
        <v xml:space="preserve"> </v>
      </c>
      <c r="AX60" s="36" t="str">
        <f>+$AG$50</f>
        <v xml:space="preserve"> </v>
      </c>
      <c r="AY60" s="36" t="str">
        <f>+$AG$51</f>
        <v xml:space="preserve"> </v>
      </c>
      <c r="AZ60" s="37" t="str">
        <f>+$AG$52</f>
        <v xml:space="preserve"> </v>
      </c>
    </row>
    <row r="61" spans="1:52" ht="13.95" hidden="1" customHeight="1" x14ac:dyDescent="0.3">
      <c r="C61" s="38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1"/>
    </row>
    <row r="62" spans="1:52" ht="13.95" hidden="1" customHeight="1" x14ac:dyDescent="0.3">
      <c r="C62" s="38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1"/>
    </row>
    <row r="63" spans="1:52" ht="13.95" hidden="1" customHeight="1" x14ac:dyDescent="0.3">
      <c r="C63" s="38">
        <v>1</v>
      </c>
      <c r="D63" s="39">
        <v>2</v>
      </c>
      <c r="E63" s="39">
        <v>3</v>
      </c>
      <c r="F63" s="39">
        <v>4</v>
      </c>
      <c r="G63" s="39">
        <v>5</v>
      </c>
      <c r="H63" s="39">
        <v>6</v>
      </c>
      <c r="I63" s="39">
        <v>7</v>
      </c>
      <c r="J63" s="39">
        <v>8</v>
      </c>
      <c r="K63" s="39">
        <v>9</v>
      </c>
      <c r="L63" s="39">
        <v>10</v>
      </c>
      <c r="M63" s="39">
        <v>11</v>
      </c>
      <c r="N63" s="39">
        <v>12</v>
      </c>
      <c r="O63" s="39">
        <v>13</v>
      </c>
      <c r="P63" s="39">
        <v>14</v>
      </c>
      <c r="Q63" s="39">
        <v>15</v>
      </c>
      <c r="R63" s="39">
        <v>16</v>
      </c>
      <c r="S63" s="39">
        <v>17</v>
      </c>
      <c r="T63" s="39">
        <v>18</v>
      </c>
      <c r="U63" s="39">
        <v>19</v>
      </c>
      <c r="V63" s="39">
        <v>20</v>
      </c>
      <c r="W63" s="39">
        <v>21</v>
      </c>
      <c r="X63" s="39">
        <v>22</v>
      </c>
      <c r="Y63" s="39">
        <v>23</v>
      </c>
      <c r="Z63" s="39">
        <v>24</v>
      </c>
      <c r="AA63" s="39">
        <v>25</v>
      </c>
      <c r="AB63" s="39">
        <v>26</v>
      </c>
      <c r="AC63" s="39">
        <v>27</v>
      </c>
      <c r="AD63" s="39">
        <v>28</v>
      </c>
      <c r="AE63" s="39">
        <v>29</v>
      </c>
      <c r="AF63" s="39"/>
      <c r="AG63" s="39">
        <v>31</v>
      </c>
      <c r="AH63" s="39">
        <v>32</v>
      </c>
      <c r="AI63" s="39">
        <v>33</v>
      </c>
      <c r="AJ63" s="39">
        <v>34</v>
      </c>
      <c r="AK63" s="39">
        <v>35</v>
      </c>
      <c r="AL63" s="39">
        <v>36</v>
      </c>
      <c r="AM63" s="39">
        <v>37</v>
      </c>
      <c r="AN63" s="39">
        <v>38</v>
      </c>
      <c r="AO63" s="39">
        <v>39</v>
      </c>
      <c r="AP63" s="39">
        <v>40</v>
      </c>
      <c r="AQ63" s="39">
        <v>41</v>
      </c>
      <c r="AR63" s="39">
        <v>42</v>
      </c>
      <c r="AS63" s="39">
        <v>43</v>
      </c>
      <c r="AT63" s="39">
        <v>44</v>
      </c>
      <c r="AU63" s="39">
        <v>45</v>
      </c>
      <c r="AV63" s="39">
        <v>46</v>
      </c>
      <c r="AW63" s="39">
        <v>47</v>
      </c>
      <c r="AX63" s="39">
        <v>48</v>
      </c>
      <c r="AY63" s="39">
        <v>49</v>
      </c>
      <c r="AZ63" s="42">
        <v>50</v>
      </c>
    </row>
    <row r="64" spans="1:52" ht="13.95" hidden="1" customHeight="1" x14ac:dyDescent="0.3">
      <c r="C64" s="43">
        <f>AG3</f>
        <v>5</v>
      </c>
      <c r="D64" s="44">
        <f>AG4</f>
        <v>2.1666666666666665</v>
      </c>
      <c r="E64" s="44">
        <f>AG5</f>
        <v>2</v>
      </c>
      <c r="F64" s="44">
        <f>AG6</f>
        <v>1.8333333333333333</v>
      </c>
      <c r="G64" s="44">
        <f>AG7</f>
        <v>2.0833333333333335</v>
      </c>
      <c r="H64" s="44">
        <f>AG8</f>
        <v>2.0833333333333335</v>
      </c>
      <c r="I64" s="44">
        <f>AG9</f>
        <v>1.75</v>
      </c>
      <c r="J64" s="44">
        <f>AG10</f>
        <v>2.4166666666666665</v>
      </c>
      <c r="K64" s="44">
        <f>AG11</f>
        <v>2.75</v>
      </c>
      <c r="L64" s="44">
        <f>AG12</f>
        <v>3</v>
      </c>
      <c r="M64" s="44">
        <f>AG13</f>
        <v>2.4166666666666665</v>
      </c>
      <c r="N64" s="44">
        <f>AG14</f>
        <v>2.1666666666666665</v>
      </c>
      <c r="O64" s="44">
        <f>AG15</f>
        <v>1.8333333333333333</v>
      </c>
      <c r="P64" s="44">
        <f>AG16</f>
        <v>2.0833333333333335</v>
      </c>
      <c r="Q64" s="44">
        <f>AG17</f>
        <v>2.5</v>
      </c>
      <c r="R64" s="44">
        <f>AG18</f>
        <v>2.25</v>
      </c>
      <c r="S64" s="44">
        <f>AG19</f>
        <v>2</v>
      </c>
      <c r="T64" s="44">
        <f>AG20</f>
        <v>4.5</v>
      </c>
      <c r="U64" s="44">
        <f>AG21</f>
        <v>2.75</v>
      </c>
      <c r="V64" s="44">
        <f>AG22</f>
        <v>1.8333333333333333</v>
      </c>
      <c r="W64" s="44">
        <f>AG23</f>
        <v>1.9166666666666667</v>
      </c>
      <c r="X64" s="44">
        <f>AG24</f>
        <v>2.9166666666666665</v>
      </c>
      <c r="Y64" s="44">
        <f>AG25</f>
        <v>2.0833333333333335</v>
      </c>
      <c r="Z64" s="44">
        <f>AG26</f>
        <v>1.5</v>
      </c>
      <c r="AA64" s="44">
        <f>AG27</f>
        <v>2</v>
      </c>
      <c r="AB64" s="44">
        <f>AG28</f>
        <v>2.0833333333333335</v>
      </c>
      <c r="AC64" s="44">
        <f>AG29</f>
        <v>2</v>
      </c>
      <c r="AD64" s="44">
        <f>AG30</f>
        <v>1.8333333333333333</v>
      </c>
      <c r="AE64" s="44">
        <f>AG31</f>
        <v>2.4166666666666665</v>
      </c>
      <c r="AF64" s="44"/>
      <c r="AG64" s="45">
        <f>AG33</f>
        <v>2.5</v>
      </c>
      <c r="AH64" s="45">
        <f>AG34</f>
        <v>2.5833333333333335</v>
      </c>
      <c r="AI64" s="45">
        <f>AG35</f>
        <v>2.6666666666666665</v>
      </c>
      <c r="AJ64" s="45">
        <f>AG36</f>
        <v>2.6666666666666665</v>
      </c>
      <c r="AK64" s="45">
        <f>AG37</f>
        <v>2.25</v>
      </c>
      <c r="AL64" s="45">
        <f>AG38</f>
        <v>2</v>
      </c>
      <c r="AM64" s="45">
        <f>AG39</f>
        <v>1.9166666666666667</v>
      </c>
      <c r="AN64" s="45">
        <f>AG40</f>
        <v>2.3333333333333335</v>
      </c>
      <c r="AO64" s="45">
        <f>AG41</f>
        <v>1.5</v>
      </c>
      <c r="AP64" s="45">
        <f>AG42</f>
        <v>1.9166666666666667</v>
      </c>
      <c r="AQ64" s="45" t="str">
        <f>AG43</f>
        <v xml:space="preserve"> </v>
      </c>
      <c r="AR64" s="45" t="str">
        <f>AG44</f>
        <v xml:space="preserve"> </v>
      </c>
      <c r="AS64" s="45" t="str">
        <f>AG45</f>
        <v xml:space="preserve"> </v>
      </c>
      <c r="AT64" s="45" t="str">
        <f>AG46</f>
        <v xml:space="preserve"> </v>
      </c>
      <c r="AU64" s="45" t="str">
        <f>AG47</f>
        <v xml:space="preserve"> </v>
      </c>
      <c r="AV64" s="45" t="str">
        <f>AG48</f>
        <v xml:space="preserve"> </v>
      </c>
      <c r="AW64" s="45" t="str">
        <f>AG49</f>
        <v xml:space="preserve"> </v>
      </c>
      <c r="AX64" s="45" t="str">
        <f>AG50</f>
        <v xml:space="preserve"> </v>
      </c>
      <c r="AY64" s="45" t="str">
        <f>AG51</f>
        <v xml:space="preserve"> </v>
      </c>
      <c r="AZ64" s="28" t="str">
        <f>AG52</f>
        <v xml:space="preserve"> </v>
      </c>
    </row>
    <row r="65" spans="3:52" ht="13.95" hidden="1" customHeight="1" thickBot="1" x14ac:dyDescent="0.35">
      <c r="C65" s="31" t="str">
        <f>B3</f>
        <v>ALİ</v>
      </c>
      <c r="D65" s="32" t="str">
        <f>B4</f>
        <v>VELİ</v>
      </c>
      <c r="E65" s="32" t="str">
        <f>B5</f>
        <v>MEHMET</v>
      </c>
      <c r="F65" s="32" t="str">
        <f>B6</f>
        <v>EMİR</v>
      </c>
      <c r="G65" s="32" t="str">
        <f>B7</f>
        <v>MERVE</v>
      </c>
      <c r="H65" s="32" t="str">
        <f>B8</f>
        <v>NEDİM</v>
      </c>
      <c r="I65" s="32" t="str">
        <f>B9</f>
        <v>MUMİN</v>
      </c>
      <c r="J65" s="32" t="str">
        <f>B10</f>
        <v>EMRE</v>
      </c>
      <c r="K65" s="32" t="str">
        <f>B11</f>
        <v>ELİF</v>
      </c>
      <c r="L65" s="32" t="str">
        <f>B12</f>
        <v>DENİZ</v>
      </c>
      <c r="M65" s="32" t="str">
        <f>B13</f>
        <v>AKİF</v>
      </c>
      <c r="N65" s="32" t="str">
        <f>B14</f>
        <v>ELMİRA</v>
      </c>
      <c r="O65" s="32" t="str">
        <f>B15</f>
        <v>EMİNE</v>
      </c>
      <c r="P65" s="32" t="str">
        <f>B16</f>
        <v>EMRİYE</v>
      </c>
      <c r="Q65" s="32" t="str">
        <f>B17</f>
        <v>DAVUT</v>
      </c>
      <c r="R65" s="32" t="str">
        <f>B18</f>
        <v>RIFAT</v>
      </c>
      <c r="S65" s="32" t="str">
        <f>B19</f>
        <v>REYHAN</v>
      </c>
      <c r="T65" s="32" t="str">
        <f>B20</f>
        <v>AHMET</v>
      </c>
      <c r="U65" s="32" t="str">
        <f>B21</f>
        <v>ZİYA</v>
      </c>
      <c r="V65" s="32" t="str">
        <f>B22</f>
        <v>ÖZTÜRK</v>
      </c>
      <c r="W65" s="32" t="str">
        <f>B23</f>
        <v>AYŞE</v>
      </c>
      <c r="X65" s="32" t="str">
        <f>B24</f>
        <v>SEHER</v>
      </c>
      <c r="Y65" s="32" t="str">
        <f>B25</f>
        <v>NURDAN</v>
      </c>
      <c r="Z65" s="32" t="str">
        <f>B26</f>
        <v>MUSTAFA</v>
      </c>
      <c r="AA65" s="32" t="str">
        <f>B27</f>
        <v>SALİH</v>
      </c>
      <c r="AB65" s="32" t="str">
        <f>B28</f>
        <v>SALİM</v>
      </c>
      <c r="AC65" s="32" t="str">
        <f>B29</f>
        <v>COŞKUN</v>
      </c>
      <c r="AD65" s="32" t="str">
        <f>B30</f>
        <v>MUHİTTİN</v>
      </c>
      <c r="AE65" s="32" t="str">
        <f>B31</f>
        <v>AYDIN</v>
      </c>
      <c r="AF65" s="32"/>
      <c r="AG65" s="46" t="str">
        <f>B33</f>
        <v>BİLGİ</v>
      </c>
      <c r="AH65" s="46" t="str">
        <f>B34</f>
        <v>İSHAK</v>
      </c>
      <c r="AI65" s="46" t="str">
        <f>B35</f>
        <v>MURAT</v>
      </c>
      <c r="AJ65" s="46" t="str">
        <f>B36</f>
        <v>Aboo</v>
      </c>
      <c r="AK65" s="46" t="str">
        <f>B37</f>
        <v>SERCAN</v>
      </c>
      <c r="AL65" s="46" t="str">
        <f>B38</f>
        <v>SELİM</v>
      </c>
      <c r="AM65" s="46" t="str">
        <f>B39</f>
        <v>SENA</v>
      </c>
      <c r="AN65" s="46" t="str">
        <f>B40</f>
        <v>SİNAN</v>
      </c>
      <c r="AO65" s="46" t="str">
        <f>B41</f>
        <v>HÜSEYİN</v>
      </c>
      <c r="AP65" s="46" t="str">
        <f>B42</f>
        <v>RAHMİ</v>
      </c>
      <c r="AQ65" s="46">
        <f>B43</f>
        <v>0</v>
      </c>
      <c r="AR65" s="46">
        <f>B44</f>
        <v>0</v>
      </c>
      <c r="AS65" s="46">
        <f>B45</f>
        <v>0</v>
      </c>
      <c r="AT65" s="46">
        <f>B46</f>
        <v>0</v>
      </c>
      <c r="AU65" s="46">
        <f>B47</f>
        <v>0</v>
      </c>
      <c r="AV65" s="46">
        <f>B48</f>
        <v>0</v>
      </c>
      <c r="AW65" s="46">
        <f>B49</f>
        <v>0</v>
      </c>
      <c r="AX65" s="46">
        <f>B50</f>
        <v>0</v>
      </c>
      <c r="AY65" s="46">
        <f>B51</f>
        <v>0</v>
      </c>
      <c r="AZ65" s="47">
        <f>B52</f>
        <v>0</v>
      </c>
    </row>
    <row r="66" spans="3:52" ht="13.95" hidden="1" customHeight="1" thickTop="1" x14ac:dyDescent="0.3"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30"/>
    </row>
    <row r="67" spans="3:52" ht="13.8" hidden="1" thickBot="1" x14ac:dyDescent="0.35">
      <c r="C67" s="30"/>
      <c r="D67" s="30"/>
      <c r="E67" s="30"/>
      <c r="F67" s="30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30"/>
      <c r="AT67" s="30"/>
      <c r="AU67" s="30"/>
      <c r="AV67" s="30"/>
      <c r="AW67" s="30"/>
      <c r="AX67" s="30"/>
      <c r="AY67" s="30"/>
      <c r="AZ67" s="30"/>
    </row>
    <row r="68" spans="3:52" ht="13.8" hidden="1" thickTop="1" x14ac:dyDescent="0.3">
      <c r="C68" s="48">
        <f>LARGE($C$53:$AF$53,1)</f>
        <v>3.6</v>
      </c>
      <c r="D68" s="49">
        <f>MATCH(C68,$C$53:$AF$53,0)</f>
        <v>1</v>
      </c>
      <c r="E68" s="50">
        <f>D68</f>
        <v>1</v>
      </c>
      <c r="F68" s="49" t="e">
        <f ca="1">HLOOKUP(C68,OFFSET(C53,0,G68,4,30-G68),4,0)</f>
        <v>#N/A</v>
      </c>
      <c r="G68" s="51">
        <f>MATCH(C68,C53:AF53,0)</f>
        <v>1</v>
      </c>
      <c r="H68" s="30"/>
      <c r="I68" s="52">
        <f>SMALL($C$53:$AF$53,1)</f>
        <v>2</v>
      </c>
      <c r="J68" s="49">
        <f>MATCH(I68,$C$53:$AF$53,0)</f>
        <v>5</v>
      </c>
      <c r="K68" s="50">
        <f>J68</f>
        <v>5</v>
      </c>
      <c r="L68" s="49" t="e">
        <f ca="1">HLOOKUP(I68,OFFSET(C53,0,M68,4,30-M68),4,0)</f>
        <v>#N/A</v>
      </c>
      <c r="M68" s="51">
        <f>MATCH(I68,C53:AF53,0)</f>
        <v>5</v>
      </c>
      <c r="N68" s="30"/>
      <c r="O68" s="30"/>
      <c r="P68" s="30"/>
      <c r="Q68" s="48">
        <f>LARGE($AG$3:$AG$52,1)</f>
        <v>5</v>
      </c>
      <c r="R68" s="49">
        <f>MATCH(Q68,C60:AZ60,0)</f>
        <v>1</v>
      </c>
      <c r="S68" s="50">
        <f>R68</f>
        <v>1</v>
      </c>
      <c r="T68" s="49" t="e">
        <f ca="1">HLOOKUP(Q68,OFFSET(C60,0,U68,4,50-U68),4,0)</f>
        <v>#N/A</v>
      </c>
      <c r="U68" s="51">
        <f>MATCH(Q68,AG3:AG52,0)</f>
        <v>1</v>
      </c>
      <c r="V68" s="30"/>
      <c r="W68" s="52">
        <f>SMALL($AG$3:$AG$52,1)</f>
        <v>1.5</v>
      </c>
      <c r="X68" s="49">
        <f>MATCH(W68,C60:AZ60,0)</f>
        <v>24</v>
      </c>
      <c r="Y68" s="50">
        <f>X68</f>
        <v>24</v>
      </c>
      <c r="Z68" s="49">
        <f ca="1">HLOOKUP(W68,OFFSET(C60,0,AA68,4,50-AA68),4,0)</f>
        <v>39</v>
      </c>
      <c r="AA68" s="51">
        <f>MATCH(W68,AG3:AG52,0)</f>
        <v>24</v>
      </c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3:52" hidden="1" x14ac:dyDescent="0.3">
      <c r="C69" s="25">
        <f>LARGE($C$53:$AF$53,2)</f>
        <v>2.4</v>
      </c>
      <c r="D69" s="53">
        <f t="shared" ref="D69:D70" si="9">MATCH(C69,$C$53:$AF$53,0)</f>
        <v>7</v>
      </c>
      <c r="E69" s="54">
        <f>IF(D68=D69,F68,D69)</f>
        <v>7</v>
      </c>
      <c r="F69" s="53" t="e">
        <f ca="1">HLOOKUP(C69,OFFSET(C53,0,G69,4,30-G69),4,0)</f>
        <v>#N/A</v>
      </c>
      <c r="G69" s="41">
        <f>MATCH(C69,C53:AF53,0)</f>
        <v>7</v>
      </c>
      <c r="H69" s="30"/>
      <c r="I69" s="55">
        <f>SMALL($C$53:$AF$53,2)</f>
        <v>2.0249999999999999</v>
      </c>
      <c r="J69" s="53">
        <f t="shared" ref="J69:J70" si="10">MATCH(I69,$C$53:$AF$53,0)</f>
        <v>2</v>
      </c>
      <c r="K69" s="54">
        <f>IF(J68=J69,L68,J69)</f>
        <v>2</v>
      </c>
      <c r="L69" s="53" t="e">
        <f ca="1">HLOOKUP(I69,OFFSET(C53,0,M69,4,30-M69),4,0)</f>
        <v>#N/A</v>
      </c>
      <c r="M69" s="41">
        <f>MATCH(I69,C53:AF53,0)</f>
        <v>2</v>
      </c>
      <c r="N69" s="30"/>
      <c r="O69" s="30"/>
      <c r="P69" s="30"/>
      <c r="Q69" s="25">
        <f>LARGE($AG$3:$AG$52,2)</f>
        <v>4.5</v>
      </c>
      <c r="R69" s="53">
        <f>MATCH(Q69,C60:AZ60,0)</f>
        <v>18</v>
      </c>
      <c r="S69" s="54">
        <f>IF(R68=R69,T68,R69)</f>
        <v>18</v>
      </c>
      <c r="T69" s="53" t="e">
        <f ca="1">HLOOKUP(Q69,OFFSET(C60,0,U69,4,50-U69),4,0)</f>
        <v>#N/A</v>
      </c>
      <c r="U69" s="41">
        <f>MATCH(Q69,AG3:AG52,0)</f>
        <v>18</v>
      </c>
      <c r="V69" s="30"/>
      <c r="W69" s="55">
        <f>SMALL($AG$3:$AG$52,2)</f>
        <v>1.5</v>
      </c>
      <c r="X69" s="53">
        <f>MATCH(W69,C60:AZ60,0)</f>
        <v>24</v>
      </c>
      <c r="Y69" s="54">
        <f ca="1">IF(X68=X69,Z68,X69)</f>
        <v>39</v>
      </c>
      <c r="Z69" s="53">
        <f ca="1">HLOOKUP(W69,OFFSET(C60,0,AA69,4,50-AA69),4,0)</f>
        <v>39</v>
      </c>
      <c r="AA69" s="41">
        <f>MATCH(W69,AG3:AG52,0)</f>
        <v>24</v>
      </c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3:52" ht="13.8" hidden="1" thickBot="1" x14ac:dyDescent="0.35">
      <c r="C70" s="56">
        <f>LARGE($C$53:$AF$53,3)</f>
        <v>2.25</v>
      </c>
      <c r="D70" s="57">
        <f t="shared" si="9"/>
        <v>4</v>
      </c>
      <c r="E70" s="58">
        <f>IF(D69=D70,F69,D70)</f>
        <v>4</v>
      </c>
      <c r="F70" s="57">
        <f ca="1">HLOOKUP(C70,OFFSET(C53,0,G70,4,30-G70),4,0)</f>
        <v>9</v>
      </c>
      <c r="G70" s="47">
        <f>MATCH(C70,C53:AF53,0)</f>
        <v>4</v>
      </c>
      <c r="H70" s="30"/>
      <c r="I70" s="59">
        <f>SMALL($C$53:$AF$53,3)</f>
        <v>2.0499999999999998</v>
      </c>
      <c r="J70" s="57">
        <f t="shared" si="10"/>
        <v>10</v>
      </c>
      <c r="K70" s="58">
        <f>IF(J69=J70,L69,J70)</f>
        <v>10</v>
      </c>
      <c r="L70" s="57" t="e">
        <f ca="1">HLOOKUP(I70,OFFSET(C53,0,M70,4,30-M70),4,0)</f>
        <v>#N/A</v>
      </c>
      <c r="M70" s="47">
        <f>MATCH(I70,C53:AF53,0)</f>
        <v>10</v>
      </c>
      <c r="N70" s="30"/>
      <c r="O70" s="30"/>
      <c r="P70" s="30"/>
      <c r="Q70" s="56">
        <f>LARGE($AG$3:$AG$52,3)</f>
        <v>3</v>
      </c>
      <c r="R70" s="57">
        <f>MATCH(Q70,C60:AZ60,0)</f>
        <v>10</v>
      </c>
      <c r="S70" s="58">
        <f>IF(R69=R70,T69,R70)</f>
        <v>10</v>
      </c>
      <c r="T70" s="57" t="e">
        <f ca="1">HLOOKUP(Q70,OFFSET(C60,0,U70,4,50-U70),4,0)</f>
        <v>#N/A</v>
      </c>
      <c r="U70" s="47">
        <f>MATCH(Q70,AG3:AG52,0)</f>
        <v>10</v>
      </c>
      <c r="V70" s="30"/>
      <c r="W70" s="59">
        <f>SMALL($AG$3:$AG$52,3)</f>
        <v>1.75</v>
      </c>
      <c r="X70" s="57">
        <f>MATCH(W70,C60:AZ60,0)</f>
        <v>7</v>
      </c>
      <c r="Y70" s="58">
        <f>IF(X69=X70,Z69,X70)</f>
        <v>7</v>
      </c>
      <c r="Z70" s="57" t="e">
        <f ca="1">HLOOKUP(W70,OFFSET(C60,0,AA70,4,50-AA70),4,0)</f>
        <v>#N/A</v>
      </c>
      <c r="AA70" s="47">
        <f>MATCH(W70,AG3:AG52,0)</f>
        <v>7</v>
      </c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</sheetData>
  <sheetProtection algorithmName="SHA-512" hashValue="0phxfEFQRL1BiKXxm3L4lNE9TbS7lWoum1coKmkCvA8SBYnHQe+6oRNFyf7NQW31QLKuykZrtn/nAzieLyxSBQ==" saltValue="QsyTBMhciejtHAy8dboSzg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3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Kazanım Değerlendirme</dc:title>
  <dc:creator>Muhammet Bozkurt</dc:creator>
  <cp:lastModifiedBy>Muhammet Bozkurt</cp:lastModifiedBy>
  <cp:lastPrinted>2021-01-10T15:24:49Z</cp:lastPrinted>
  <dcterms:created xsi:type="dcterms:W3CDTF">2019-09-10T05:38:35Z</dcterms:created>
  <dcterms:modified xsi:type="dcterms:W3CDTF">2021-01-10T19:59:26Z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