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<sst xmlns="http://schemas.openxmlformats.org/spreadsheetml/2006/main" count="81" uniqueCount="75">
  <si>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</si>
  <si>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</si>
  <si>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</si>
  <si>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</si>
  <si>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</si>
  <si>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</si>
  <si>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</si>
  <si>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</si>
  <si>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</si>
  <si>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</si>
  <si>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</si>
  <si>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</si>
  <si>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</si>
  <si>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</si>
  <si>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</si>
  <si>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</si>
  <si>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</si>
  <si>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</si>
  <si>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</si>
  <si>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</si>
  <si>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</si>
  <si>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</si>
  <si>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</si>
  <si>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</si>
  <si>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</si>
  <si>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</si>
  <si>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</si>
  <si>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</si>
  <si>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</si>
  <si>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</si>
  <si>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</si>
  <si>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</si>
  <si>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</si>
  <si>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</si>
  <si>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</si>
  <si>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</si>
  <si>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</si>
  <si>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</si>
  <si>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</si>
  <si>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</si>
  <si>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</si>
  <si>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</si>
  <si>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</si>
  <si>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</si>
  <si>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</si>
  <si>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</si>
  <si>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</si>
  <si>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</si>
  <si>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</si>
  <si>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</si>
  <si>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</si>
  <si>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</si>
  <si>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</si>
  <si>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</si>
  <si>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</si>
  <si>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</si>
  <si>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EBA TV İZLEME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</si>
  <si>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</si>
  <si>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</si>
  <si>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SB.4.1.1. Resmî kimlik belgesini inceleyerek kişisel kimliğine ilişkin çıkarımlarda bulunur.</t>
  </si>
  <si>
    <t>SB.4.1.2. Yaşamına ilişkin belli başlı olayları kronolojik sıraya koyar.</t>
  </si>
  <si>
    <t>SB.4.1.3. Bireysel ilgi, ihtiyaç ve yeteneklerini tanır.</t>
  </si>
  <si>
    <t>SB.4.1.4. Kendisini farklı özelliklere sahip diğer bireylerin yerine koyar.</t>
  </si>
  <si>
    <t>SB.4.1.5. Diğer bireylerin farklı özelliklerini saygı ile karşılar.</t>
  </si>
  <si>
    <t>SB.4.2.1. Sözlü, yazılı, görsel kaynaklar ve nesnelerden yararlanarak aile tarihi çalışması yapar.</t>
  </si>
  <si>
    <t>SB.4.2.2. Ailesi ve çevresindeki millî kültürü yansıtan ögeleri araştırarak örnekler verir.</t>
  </si>
  <si>
    <t>SB.4.2.3. Geleneksel çocuk oyunlarını değişim ve süreklilik açısından günümüzdeki oyunlarla karşılaştırır.</t>
  </si>
  <si>
    <t>SB.4.2.4. Millî Mücadele kahramanlarının hayatlarından hareketle Millî Mücadele’nin önemini kavrar.</t>
  </si>
  <si>
    <t>SB.4.3.1. Çevresindeki herhangi bir yerin konumu ile ilgili çıkarımlarda bulunur</t>
  </si>
  <si>
    <t>SB.4.3.2. Günlük yaşamında kullandığı mekânların krokisini çizer.</t>
  </si>
  <si>
    <t>SB.4.3.3. Yaşadığı çevredeki doğal ve beşerî unsurları ayırt eder</t>
  </si>
  <si>
    <t>SB.4.3.4. Çevresinde meydana gelen hava olaylarını gözlemleyerek bulgularını resimli grafiklere aktarır.</t>
  </si>
  <si>
    <t>SB.4.3.5. Yaşadığı yer ve çevresindeki yer şekilleri ve nüfus özellikleri hakkında çıkarımlarda bulunur.</t>
  </si>
  <si>
    <t>SB.4.3.6. Doğal afetlere yönelik gerekli hazırlıkları yapar.</t>
  </si>
  <si>
    <t>2020-2021 Eğitim Öğretim Yılı
1.Dönem 
4.Sınıf Sosyal Bilgiler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</si>
</sst>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>
      <alignment horizontal="center" vertical="center" textRotation="90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16" fillId="0" borderId="4" xfId="0" applyFont="1" applyBorder="1" applyAlignment="1" applyProtection="1">
      <alignment horizontal="center" vertical="center" textRotation="90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D4" sqref="D4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2" t="s">
        <v>53</v>
      </c>
      <c r="C1" s="93"/>
      <c r="D1" s="93"/>
      <c r="E1" s="93"/>
      <c r="F1" s="94"/>
    </row>
    <row r="2" spans="2:6" ht="30.75" customHeight="1" x14ac:dyDescent="0.3">
      <c r="B2" s="98" t="s">
        <v>47</v>
      </c>
      <c r="C2" s="99"/>
      <c r="D2" s="22" t="s">
        <v>44</v>
      </c>
      <c r="E2" s="22" t="s">
        <v>45</v>
      </c>
      <c r="F2" s="13"/>
    </row>
    <row r="3" spans="2:6" ht="30" customHeight="1" x14ac:dyDescent="0.3">
      <c r="B3" s="97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3" t="s">
        <v>74</v>
      </c>
    </row>
    <row r="4" spans="2:6" ht="30" customHeight="1" x14ac:dyDescent="0.3">
      <c r="B4" s="97"/>
      <c r="C4" s="70" t="s">
        <v>42</v>
      </c>
      <c r="D4" s="72" t="str">
        <f>HLOOKUP(VERİLER!E68,VERİLER!$C$56:$AF$58,3,0)</f>
        <v>SB.4.1.1. Resmî kimlik belgesini inceleyerek kişisel kimliğine ilişkin çıkarımlarda bulunur.</v>
      </c>
      <c r="E4" s="72" t="str">
        <f>HLOOKUP(VERİLER!E69,VERİLER!$C$56:$AF$58,3,0)</f>
        <v>SB.4.2.2. Ailesi ve çevresindeki millî kültürü yansıtan ögeleri araştırarak örnekler verir.</v>
      </c>
      <c r="F4" s="104"/>
    </row>
    <row r="5" spans="2:6" ht="19.95" customHeight="1" x14ac:dyDescent="0.3">
      <c r="B5" s="109"/>
      <c r="C5" s="110"/>
      <c r="D5" s="110"/>
      <c r="E5" s="111"/>
      <c r="F5" s="104"/>
    </row>
    <row r="6" spans="2:6" ht="30" customHeight="1" x14ac:dyDescent="0.3">
      <c r="B6" s="97" t="s">
        <v>46</v>
      </c>
      <c r="C6" s="70" t="s">
        <v>41</v>
      </c>
      <c r="D6" s="71">
        <f>HLOOKUP(VERİLER!K68,VERİLER!$C$56:$AF$57,2,0)</f>
        <v>1.35</v>
      </c>
      <c r="E6" s="71">
        <f>HLOOKUP(VERİLER!K69,VERİLER!$C$56:$AF$57,2,0)</f>
        <v>2</v>
      </c>
      <c r="F6" s="104"/>
    </row>
    <row r="7" spans="2:6" ht="30" customHeight="1" x14ac:dyDescent="0.3">
      <c r="B7" s="97"/>
      <c r="C7" s="70" t="s">
        <v>42</v>
      </c>
      <c r="D7" s="72" t="str">
        <f>HLOOKUP(VERİLER!K68,VERİLER!$C$56:$AF$58,3,0)</f>
        <v>CANLI DERSLERE KATILIM</v>
      </c>
      <c r="E7" s="72" t="str">
        <f>HLOOKUP(VERİLER!K69,VERİLER!$C$56:$AF$58,3,0)</f>
        <v>SB.4.1.5. Diğer bireylerin farklı özelliklerini saygı ile karşılar.</v>
      </c>
      <c r="F7" s="105"/>
    </row>
    <row r="8" spans="2:6" ht="19.95" customHeight="1" x14ac:dyDescent="0.3">
      <c r="B8" s="100"/>
      <c r="C8" s="101"/>
      <c r="D8" s="101"/>
      <c r="E8" s="101"/>
      <c r="F8" s="102"/>
    </row>
    <row r="9" spans="2:6" ht="30" customHeight="1" x14ac:dyDescent="0.3">
      <c r="B9" s="97" t="s">
        <v>49</v>
      </c>
      <c r="C9" s="70" t="s">
        <v>41</v>
      </c>
      <c r="D9" s="71">
        <f>IFERROR(LARGE(VERİLER!AG3:AG52,1),0)</f>
        <v>4.7647058823529411</v>
      </c>
      <c r="E9" s="71">
        <f>IFERROR(LARGE(VERİLER!AG3:AG52,2),0)</f>
        <v>4.5</v>
      </c>
      <c r="F9" s="106" t="s">
        <v>58</v>
      </c>
    </row>
    <row r="10" spans="2:6" ht="30" customHeight="1" x14ac:dyDescent="0.3">
      <c r="B10" s="97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7"/>
    </row>
    <row r="11" spans="2:6" ht="19.95" customHeight="1" x14ac:dyDescent="0.3">
      <c r="B11" s="73"/>
      <c r="C11" s="74"/>
      <c r="D11" s="74"/>
      <c r="E11" s="74"/>
      <c r="F11" s="107"/>
    </row>
    <row r="12" spans="2:6" ht="30" customHeight="1" x14ac:dyDescent="0.3">
      <c r="B12" s="97" t="s">
        <v>50</v>
      </c>
      <c r="C12" s="70" t="s">
        <v>41</v>
      </c>
      <c r="D12" s="71">
        <f>IFERROR(SMALL(VERİLER!AG3:AG52,1),0)</f>
        <v>1.5294117647058822</v>
      </c>
      <c r="E12" s="71">
        <f>IFERROR(SMALL(VERİLER!AG3:AG52,2),0)</f>
        <v>1.588235294117647</v>
      </c>
      <c r="F12" s="107"/>
    </row>
    <row r="13" spans="2:6" ht="30" customHeight="1" x14ac:dyDescent="0.3">
      <c r="B13" s="97"/>
      <c r="C13" s="70" t="s">
        <v>48</v>
      </c>
      <c r="D13" s="71" t="str">
        <f>HLOOKUP(VERİLER!Y68,VERİLER!C63:AZ65,3,0)</f>
        <v>MUSTAFA</v>
      </c>
      <c r="E13" s="71" t="str">
        <f>HLOOKUP(VERİLER!Y69,VERİLER!C63:AZ65,3,0)</f>
        <v>HÜSEYİN</v>
      </c>
      <c r="F13" s="108"/>
    </row>
    <row r="14" spans="2:6" ht="19.95" customHeight="1" x14ac:dyDescent="0.3">
      <c r="B14" s="100"/>
      <c r="C14" s="101"/>
      <c r="D14" s="101"/>
      <c r="E14" s="101"/>
      <c r="F14" s="102"/>
    </row>
    <row r="15" spans="2:6" ht="30" customHeight="1" thickBot="1" x14ac:dyDescent="0.35">
      <c r="B15" s="75" t="s">
        <v>52</v>
      </c>
      <c r="C15" s="76">
        <f>+VERİLER!AG53</f>
        <v>2.2625000000000002</v>
      </c>
      <c r="D15" s="95" t="s">
        <v>54</v>
      </c>
      <c r="E15" s="95"/>
      <c r="F15" s="96"/>
    </row>
    <row r="16" spans="2:6" ht="19.2" thickTop="1" x14ac:dyDescent="0.3"/>
  </sheetData>
  <sheetProtection algorithmName="SHA-512" hashValue="UItIuQxBYyEWceg5gz0RQG30mgA0kyI4oCKJllUkPVMzPACCtmkZt33rNiqVePS+OMaUnM1/pcXT3Qhs7c1NHA==" saltValue="JM8sUv+SK3l5X0ol+8FSG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Normal="100" workbookViewId="0">
      <selection activeCell="V9" sqref="V9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2.2000000000000002</v>
      </c>
      <c r="Q1" s="10">
        <f t="shared" si="0"/>
        <v>2.125</v>
      </c>
      <c r="R1" s="10">
        <f t="shared" si="0"/>
        <v>2.2000000000000002</v>
      </c>
      <c r="S1" s="10">
        <f t="shared" si="0"/>
        <v>1.35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116" t="s">
        <v>59</v>
      </c>
      <c r="D2" s="117" t="s">
        <v>60</v>
      </c>
      <c r="E2" s="118" t="s">
        <v>61</v>
      </c>
      <c r="F2" s="118" t="s">
        <v>62</v>
      </c>
      <c r="G2" s="117" t="s">
        <v>63</v>
      </c>
      <c r="H2" s="118" t="s">
        <v>64</v>
      </c>
      <c r="I2" s="118" t="s">
        <v>65</v>
      </c>
      <c r="J2" s="118" t="s">
        <v>66</v>
      </c>
      <c r="K2" s="118" t="s">
        <v>67</v>
      </c>
      <c r="L2" s="118" t="s">
        <v>68</v>
      </c>
      <c r="M2" s="118" t="s">
        <v>69</v>
      </c>
      <c r="N2" s="118" t="s">
        <v>70</v>
      </c>
      <c r="O2" s="118" t="s">
        <v>71</v>
      </c>
      <c r="P2" s="118" t="s">
        <v>72</v>
      </c>
      <c r="Q2" s="118" t="s">
        <v>73</v>
      </c>
      <c r="R2" s="128" t="s">
        <v>56</v>
      </c>
      <c r="S2" s="119" t="s">
        <v>57</v>
      </c>
      <c r="T2" s="128"/>
      <c r="U2" s="88"/>
      <c r="V2" s="88"/>
      <c r="W2" s="89"/>
      <c r="X2" s="88"/>
      <c r="Y2" s="88"/>
      <c r="Z2" s="88"/>
      <c r="AA2" s="88"/>
      <c r="AB2" s="88"/>
      <c r="AC2" s="88"/>
      <c r="AD2" s="91"/>
      <c r="AE2" s="91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4.7647058823529411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79">
        <v>5</v>
      </c>
      <c r="Q3" s="79">
        <v>5</v>
      </c>
      <c r="R3" s="79">
        <v>5</v>
      </c>
      <c r="S3" s="79">
        <v>1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1"/>
      <c r="AG3" s="64">
        <f t="shared" ref="AG3:AG49" si="1">IFERROR(AVERAGE(C3:AF3)," ")</f>
        <v>4.7647058823529411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2.0588235294117645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82">
        <v>2</v>
      </c>
      <c r="O4" s="82">
        <v>3</v>
      </c>
      <c r="P4" s="82">
        <v>1</v>
      </c>
      <c r="Q4" s="82">
        <v>2</v>
      </c>
      <c r="R4" s="82">
        <v>2</v>
      </c>
      <c r="S4" s="82">
        <v>1</v>
      </c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3"/>
      <c r="AG4" s="64">
        <f t="shared" si="1"/>
        <v>2.0588235294117645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1.8823529411764706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82">
        <v>2</v>
      </c>
      <c r="O5" s="82">
        <v>2</v>
      </c>
      <c r="P5" s="82">
        <v>1</v>
      </c>
      <c r="Q5" s="82">
        <v>2</v>
      </c>
      <c r="R5" s="82">
        <v>2</v>
      </c>
      <c r="S5" s="82">
        <v>1</v>
      </c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64">
        <f t="shared" si="1"/>
        <v>1.8823529411764706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1.7058823529411764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82">
        <v>2</v>
      </c>
      <c r="O6" s="82">
        <v>1</v>
      </c>
      <c r="P6" s="82">
        <v>1</v>
      </c>
      <c r="Q6" s="82">
        <v>2</v>
      </c>
      <c r="R6" s="82">
        <v>2</v>
      </c>
      <c r="S6" s="82">
        <v>1</v>
      </c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3"/>
      <c r="AG6" s="64">
        <f t="shared" si="1"/>
        <v>1.7058823529411764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1.9411764705882353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82">
        <v>2</v>
      </c>
      <c r="O7" s="82">
        <v>2</v>
      </c>
      <c r="P7" s="82">
        <v>1</v>
      </c>
      <c r="Q7" s="82">
        <v>2</v>
      </c>
      <c r="R7" s="82">
        <v>2</v>
      </c>
      <c r="S7" s="82">
        <v>1</v>
      </c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3"/>
      <c r="AG7" s="64">
        <f t="shared" si="1"/>
        <v>1.9411764705882353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82">
        <v>1</v>
      </c>
      <c r="O8" s="82">
        <v>3</v>
      </c>
      <c r="P8" s="82">
        <v>2</v>
      </c>
      <c r="Q8" s="82">
        <v>2</v>
      </c>
      <c r="R8" s="82">
        <v>1</v>
      </c>
      <c r="S8" s="82">
        <v>1</v>
      </c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3"/>
      <c r="AG8" s="64">
        <f t="shared" si="1"/>
        <v>2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1.6470588235294117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82">
        <v>1</v>
      </c>
      <c r="O9" s="82">
        <v>2</v>
      </c>
      <c r="P9" s="82">
        <v>2</v>
      </c>
      <c r="Q9" s="82">
        <v>1</v>
      </c>
      <c r="R9" s="82">
        <v>1</v>
      </c>
      <c r="S9" s="82">
        <v>1</v>
      </c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3"/>
      <c r="AG9" s="64">
        <f t="shared" si="1"/>
        <v>1.6470588235294117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2.2352941176470589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82">
        <v>3</v>
      </c>
      <c r="O10" s="82">
        <v>3</v>
      </c>
      <c r="P10" s="82">
        <v>3</v>
      </c>
      <c r="Q10" s="82">
        <v>1</v>
      </c>
      <c r="R10" s="82">
        <v>1</v>
      </c>
      <c r="S10" s="82">
        <v>1</v>
      </c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3"/>
      <c r="AG10" s="64">
        <f t="shared" si="1"/>
        <v>2.2352941176470589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2.8235294117647061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82">
        <v>4</v>
      </c>
      <c r="O11" s="82">
        <v>3</v>
      </c>
      <c r="P11" s="82">
        <v>2</v>
      </c>
      <c r="Q11" s="82">
        <v>4</v>
      </c>
      <c r="R11" s="82">
        <v>3</v>
      </c>
      <c r="S11" s="82">
        <v>3</v>
      </c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3"/>
      <c r="AG11" s="64">
        <f t="shared" si="1"/>
        <v>2.8235294117647061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2.8823529411764706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82">
        <v>3</v>
      </c>
      <c r="O12" s="82">
        <v>3</v>
      </c>
      <c r="P12" s="82">
        <v>3</v>
      </c>
      <c r="Q12" s="82">
        <v>3</v>
      </c>
      <c r="R12" s="82">
        <v>3</v>
      </c>
      <c r="S12" s="82">
        <v>1</v>
      </c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3"/>
      <c r="AG12" s="64">
        <f t="shared" si="1"/>
        <v>2.8823529411764706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2.2941176470588234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82">
        <v>3</v>
      </c>
      <c r="O13" s="82">
        <v>2</v>
      </c>
      <c r="P13" s="82">
        <v>1</v>
      </c>
      <c r="Q13" s="82">
        <v>3</v>
      </c>
      <c r="R13" s="82">
        <v>3</v>
      </c>
      <c r="S13" s="82">
        <v>1</v>
      </c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3"/>
      <c r="AG13" s="64">
        <f t="shared" si="1"/>
        <v>2.2941176470588234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2.2352941176470589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82">
        <v>2</v>
      </c>
      <c r="O14" s="82">
        <v>3</v>
      </c>
      <c r="P14" s="82">
        <v>2</v>
      </c>
      <c r="Q14" s="82">
        <v>3</v>
      </c>
      <c r="R14" s="82">
        <v>2</v>
      </c>
      <c r="S14" s="82">
        <v>2</v>
      </c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3"/>
      <c r="AG14" s="64">
        <f t="shared" si="1"/>
        <v>2.2352941176470589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1.8823529411764706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82">
        <v>1</v>
      </c>
      <c r="O15" s="82">
        <v>3</v>
      </c>
      <c r="P15" s="82">
        <v>3</v>
      </c>
      <c r="Q15" s="82">
        <v>2</v>
      </c>
      <c r="R15" s="82">
        <v>1</v>
      </c>
      <c r="S15" s="82">
        <v>1</v>
      </c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3"/>
      <c r="AG15" s="64">
        <f t="shared" si="1"/>
        <v>1.8823529411764706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82">
        <v>3</v>
      </c>
      <c r="O16" s="82">
        <v>3</v>
      </c>
      <c r="P16" s="82">
        <v>1</v>
      </c>
      <c r="Q16" s="82">
        <v>1</v>
      </c>
      <c r="R16" s="82">
        <v>3</v>
      </c>
      <c r="S16" s="82">
        <v>1</v>
      </c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3"/>
      <c r="AG16" s="64">
        <f t="shared" si="1"/>
        <v>2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2.4705882352941178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82">
        <v>2</v>
      </c>
      <c r="O17" s="82">
        <v>3</v>
      </c>
      <c r="P17" s="82">
        <v>2</v>
      </c>
      <c r="Q17" s="82">
        <v>3</v>
      </c>
      <c r="R17" s="82">
        <v>2</v>
      </c>
      <c r="S17" s="82">
        <v>2</v>
      </c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3"/>
      <c r="AG17" s="64">
        <f t="shared" si="1"/>
        <v>2.4705882352941178</v>
      </c>
      <c r="AH17" s="65" t="str">
        <f t="shared" si="3"/>
        <v>Geliştirmeli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2.1764705882352939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82">
        <v>1</v>
      </c>
      <c r="O18" s="82">
        <v>3</v>
      </c>
      <c r="P18" s="82">
        <v>3</v>
      </c>
      <c r="Q18" s="82">
        <v>2</v>
      </c>
      <c r="R18" s="82">
        <v>1</v>
      </c>
      <c r="S18" s="82">
        <v>1</v>
      </c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3"/>
      <c r="AG18" s="64">
        <f t="shared" si="1"/>
        <v>2.1764705882352939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1.9411764705882353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82">
        <v>2</v>
      </c>
      <c r="O19" s="82">
        <v>3</v>
      </c>
      <c r="P19" s="82">
        <v>2</v>
      </c>
      <c r="Q19" s="82">
        <v>1</v>
      </c>
      <c r="R19" s="82">
        <v>2</v>
      </c>
      <c r="S19" s="82">
        <v>1</v>
      </c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3"/>
      <c r="AG19" s="64">
        <f t="shared" si="1"/>
        <v>1.9411764705882353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82">
        <v>3</v>
      </c>
      <c r="O20" s="82">
        <v>3</v>
      </c>
      <c r="P20" s="82">
        <v>1</v>
      </c>
      <c r="Q20" s="82">
        <v>2</v>
      </c>
      <c r="R20" s="82">
        <v>3</v>
      </c>
      <c r="S20" s="82">
        <v>1</v>
      </c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3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2.7058823529411766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82">
        <v>3</v>
      </c>
      <c r="O21" s="82">
        <v>3</v>
      </c>
      <c r="P21" s="82">
        <v>3</v>
      </c>
      <c r="Q21" s="82">
        <v>3</v>
      </c>
      <c r="R21" s="82">
        <v>3</v>
      </c>
      <c r="S21" s="82">
        <v>1</v>
      </c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3"/>
      <c r="AG21" s="64">
        <f t="shared" si="1"/>
        <v>2.7058823529411766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1.8823529411764706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82">
        <v>1</v>
      </c>
      <c r="O22" s="82">
        <v>3</v>
      </c>
      <c r="P22" s="82">
        <v>2</v>
      </c>
      <c r="Q22" s="82">
        <v>3</v>
      </c>
      <c r="R22" s="82">
        <v>1</v>
      </c>
      <c r="S22" s="82">
        <v>1</v>
      </c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3"/>
      <c r="AG22" s="64">
        <f t="shared" si="1"/>
        <v>1.8823529411764706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1.8823529411764706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82">
        <v>2</v>
      </c>
      <c r="O23" s="82">
        <v>3</v>
      </c>
      <c r="P23" s="82">
        <v>1</v>
      </c>
      <c r="Q23" s="82">
        <v>1</v>
      </c>
      <c r="R23" s="82">
        <v>2</v>
      </c>
      <c r="S23" s="82">
        <v>2</v>
      </c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3"/>
      <c r="AG23" s="64">
        <f t="shared" si="1"/>
        <v>1.8823529411764706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2.7058823529411766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82">
        <v>3</v>
      </c>
      <c r="O24" s="82">
        <v>2</v>
      </c>
      <c r="P24" s="82">
        <v>3</v>
      </c>
      <c r="Q24" s="82">
        <v>2</v>
      </c>
      <c r="R24" s="82">
        <v>3</v>
      </c>
      <c r="S24" s="82">
        <v>1</v>
      </c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3"/>
      <c r="AG24" s="64">
        <f t="shared" si="1"/>
        <v>2.7058823529411766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2.1176470588235294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82">
        <v>2</v>
      </c>
      <c r="O25" s="82">
        <v>1</v>
      </c>
      <c r="P25" s="82">
        <v>3</v>
      </c>
      <c r="Q25" s="82">
        <v>3</v>
      </c>
      <c r="R25" s="82">
        <v>2</v>
      </c>
      <c r="S25" s="82">
        <v>2</v>
      </c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3"/>
      <c r="AG25" s="64">
        <f t="shared" si="1"/>
        <v>2.1176470588235294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1.5294117647058822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82">
        <v>1</v>
      </c>
      <c r="O26" s="82">
        <v>1</v>
      </c>
      <c r="P26" s="82">
        <v>3</v>
      </c>
      <c r="Q26" s="82">
        <v>2</v>
      </c>
      <c r="R26" s="82">
        <v>1</v>
      </c>
      <c r="S26" s="82">
        <v>1</v>
      </c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3"/>
      <c r="AG26" s="64">
        <f t="shared" si="1"/>
        <v>1.5294117647058822</v>
      </c>
      <c r="AH26" s="65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1.8235294117647058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82">
        <v>1</v>
      </c>
      <c r="O27" s="82">
        <v>1</v>
      </c>
      <c r="P27" s="82">
        <v>3</v>
      </c>
      <c r="Q27" s="82">
        <v>1</v>
      </c>
      <c r="R27" s="82">
        <v>1</v>
      </c>
      <c r="S27" s="82">
        <v>1</v>
      </c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3"/>
      <c r="AG27" s="64">
        <f t="shared" si="1"/>
        <v>1.8235294117647058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82">
        <v>1</v>
      </c>
      <c r="O28" s="82">
        <v>3</v>
      </c>
      <c r="P28" s="82">
        <v>3</v>
      </c>
      <c r="Q28" s="82">
        <v>1</v>
      </c>
      <c r="R28" s="82">
        <v>1</v>
      </c>
      <c r="S28" s="82">
        <v>1</v>
      </c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3"/>
      <c r="AG28" s="64">
        <f t="shared" si="1"/>
        <v>2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2.0588235294117645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82">
        <v>1</v>
      </c>
      <c r="O29" s="82">
        <v>3</v>
      </c>
      <c r="P29" s="82">
        <v>3</v>
      </c>
      <c r="Q29" s="82">
        <v>1</v>
      </c>
      <c r="R29" s="82">
        <v>3</v>
      </c>
      <c r="S29" s="82">
        <v>1</v>
      </c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3"/>
      <c r="AG29" s="64">
        <f t="shared" si="1"/>
        <v>2.0588235294117645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1.8823529411764706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82">
        <v>2</v>
      </c>
      <c r="O30" s="82">
        <v>2</v>
      </c>
      <c r="P30" s="82">
        <v>3</v>
      </c>
      <c r="Q30" s="82">
        <v>1</v>
      </c>
      <c r="R30" s="82">
        <v>3</v>
      </c>
      <c r="S30" s="82">
        <v>1</v>
      </c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3"/>
      <c r="AG30" s="64">
        <f t="shared" si="1"/>
        <v>1.8823529411764706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2.4117647058823528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82">
        <v>2</v>
      </c>
      <c r="O31" s="82">
        <v>3</v>
      </c>
      <c r="P31" s="82">
        <v>3</v>
      </c>
      <c r="Q31" s="82">
        <v>2</v>
      </c>
      <c r="R31" s="82">
        <v>3</v>
      </c>
      <c r="S31" s="82">
        <v>1</v>
      </c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3"/>
      <c r="AG31" s="64">
        <f t="shared" si="1"/>
        <v>2.4117647058823528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2.4705882352941178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82">
        <v>2</v>
      </c>
      <c r="O32" s="82">
        <v>3</v>
      </c>
      <c r="P32" s="82">
        <v>3</v>
      </c>
      <c r="Q32" s="82">
        <v>2</v>
      </c>
      <c r="R32" s="82">
        <v>2</v>
      </c>
      <c r="S32" s="82">
        <v>1</v>
      </c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3"/>
      <c r="AG32" s="64">
        <f t="shared" si="1"/>
        <v>2.4705882352941178</v>
      </c>
      <c r="AH32" s="65" t="str">
        <f t="shared" si="3"/>
        <v>Geliştirmeli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2.7058823529411766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82">
        <v>2</v>
      </c>
      <c r="O33" s="82">
        <v>3</v>
      </c>
      <c r="P33" s="82">
        <v>3</v>
      </c>
      <c r="Q33" s="82">
        <v>2</v>
      </c>
      <c r="R33" s="82">
        <v>3</v>
      </c>
      <c r="S33" s="82">
        <v>5</v>
      </c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3"/>
      <c r="AG33" s="64">
        <f t="shared" si="1"/>
        <v>2.7058823529411766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2.5294117647058822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82">
        <v>3</v>
      </c>
      <c r="O34" s="82">
        <v>2</v>
      </c>
      <c r="P34" s="82">
        <v>2</v>
      </c>
      <c r="Q34" s="82">
        <v>2</v>
      </c>
      <c r="R34" s="82">
        <v>3</v>
      </c>
      <c r="S34" s="82">
        <v>3</v>
      </c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3"/>
      <c r="AG34" s="64">
        <f t="shared" si="1"/>
        <v>2.5294117647058822</v>
      </c>
      <c r="AH34" s="65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2.5294117647058822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82">
        <v>3</v>
      </c>
      <c r="O35" s="82">
        <v>2</v>
      </c>
      <c r="P35" s="82">
        <v>2</v>
      </c>
      <c r="Q35" s="82">
        <v>3</v>
      </c>
      <c r="R35" s="82">
        <v>3</v>
      </c>
      <c r="S35" s="82">
        <v>1</v>
      </c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3"/>
      <c r="AG35" s="64">
        <f t="shared" si="1"/>
        <v>2.5294117647058822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2.6470588235294117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82">
        <v>3</v>
      </c>
      <c r="O36" s="82">
        <v>2</v>
      </c>
      <c r="P36" s="82">
        <v>2</v>
      </c>
      <c r="Q36" s="82">
        <v>3</v>
      </c>
      <c r="R36" s="82">
        <v>3</v>
      </c>
      <c r="S36" s="82">
        <v>3</v>
      </c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3"/>
      <c r="AG36" s="64">
        <f t="shared" si="1"/>
        <v>2.6470588235294117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2.1176470588235294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82">
        <v>2</v>
      </c>
      <c r="O37" s="82">
        <v>2</v>
      </c>
      <c r="P37" s="82">
        <v>1</v>
      </c>
      <c r="Q37" s="82">
        <v>3</v>
      </c>
      <c r="R37" s="82">
        <v>2</v>
      </c>
      <c r="S37" s="82">
        <v>1</v>
      </c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3"/>
      <c r="AG37" s="64">
        <f t="shared" si="1"/>
        <v>2.1176470588235294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1.8235294117647058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82">
        <v>2</v>
      </c>
      <c r="O38" s="82">
        <v>1</v>
      </c>
      <c r="P38" s="82">
        <v>1</v>
      </c>
      <c r="Q38" s="82">
        <v>2</v>
      </c>
      <c r="R38" s="82">
        <v>2</v>
      </c>
      <c r="S38" s="82">
        <v>1</v>
      </c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3"/>
      <c r="AG38" s="64">
        <f t="shared" si="1"/>
        <v>1.8235294117647058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1.7647058823529411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82">
        <v>3</v>
      </c>
      <c r="O39" s="82">
        <v>1</v>
      </c>
      <c r="P39" s="82">
        <v>2</v>
      </c>
      <c r="Q39" s="82">
        <v>2</v>
      </c>
      <c r="R39" s="82">
        <v>1</v>
      </c>
      <c r="S39" s="82">
        <v>1</v>
      </c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3"/>
      <c r="AG39" s="64">
        <f t="shared" si="1"/>
        <v>1.7647058823529411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2.1176470588235294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82">
        <v>3</v>
      </c>
      <c r="O40" s="82">
        <v>1</v>
      </c>
      <c r="P40" s="82">
        <v>2</v>
      </c>
      <c r="Q40" s="82">
        <v>1</v>
      </c>
      <c r="R40" s="82">
        <v>3</v>
      </c>
      <c r="S40" s="82">
        <v>1</v>
      </c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3"/>
      <c r="AG40" s="64">
        <f t="shared" si="1"/>
        <v>2.1176470588235294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1.588235294117647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82">
        <v>1</v>
      </c>
      <c r="O41" s="82">
        <v>1</v>
      </c>
      <c r="P41" s="82">
        <v>3</v>
      </c>
      <c r="Q41" s="82">
        <v>3</v>
      </c>
      <c r="R41" s="82">
        <v>1</v>
      </c>
      <c r="S41" s="82">
        <v>1</v>
      </c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3"/>
      <c r="AG41" s="64">
        <f t="shared" si="1"/>
        <v>1.588235294117647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1.7647058823529411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82">
        <v>3</v>
      </c>
      <c r="O42" s="82">
        <v>1</v>
      </c>
      <c r="P42" s="82">
        <v>1</v>
      </c>
      <c r="Q42" s="82">
        <v>1</v>
      </c>
      <c r="R42" s="82">
        <v>3</v>
      </c>
      <c r="S42" s="82">
        <v>1</v>
      </c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3"/>
      <c r="AG42" s="64">
        <f t="shared" si="1"/>
        <v>1.7647058823529411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3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5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5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5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5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5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5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5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5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90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7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>
        <f t="shared" si="5"/>
        <v>2.2000000000000002</v>
      </c>
      <c r="Q53" s="67">
        <f t="shared" si="5"/>
        <v>2.125</v>
      </c>
      <c r="R53" s="67">
        <f t="shared" si="5"/>
        <v>2.2000000000000002</v>
      </c>
      <c r="S53" s="67">
        <f t="shared" si="5"/>
        <v>1.35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112">
        <f>IFERROR(AVERAGE(AG3:AG52),0)</f>
        <v>2.2625000000000002</v>
      </c>
      <c r="AH53" s="114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 t="str">
        <f t="shared" si="6"/>
        <v>ÖĞRETİLDİ</v>
      </c>
      <c r="Q54" s="69" t="str">
        <f t="shared" si="6"/>
        <v>ÖĞRETİLDİ</v>
      </c>
      <c r="R54" s="69" t="str">
        <f t="shared" si="6"/>
        <v>ÖĞRETİLDİ</v>
      </c>
      <c r="S54" s="69" t="str">
        <f t="shared" si="6"/>
        <v>ÖĞRETİLEMEDİ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13"/>
      <c r="AH54" s="115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2.2000000000000002</v>
      </c>
      <c r="Q57" s="29">
        <f t="shared" si="7"/>
        <v>2.125</v>
      </c>
      <c r="R57" s="29">
        <f t="shared" si="7"/>
        <v>2.2000000000000002</v>
      </c>
      <c r="S57" s="29">
        <f t="shared" si="7"/>
        <v>1.35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SB.4.1.1. Resmî kimlik belgesini inceleyerek kişisel kimliğine ilişkin çıkarımlarda bulunur.</v>
      </c>
      <c r="D58" s="34" t="str">
        <f t="shared" ref="D58:AE58" si="8">D2</f>
        <v>SB.4.1.2. Yaşamına ilişkin belli başlı olayları kronolojik sıraya koyar.</v>
      </c>
      <c r="E58" s="34" t="str">
        <f t="shared" si="8"/>
        <v>SB.4.1.3. Bireysel ilgi, ihtiyaç ve yeteneklerini tanır.</v>
      </c>
      <c r="F58" s="34" t="str">
        <f t="shared" si="8"/>
        <v>SB.4.1.4. Kendisini farklı özelliklere sahip diğer bireylerin yerine koyar.</v>
      </c>
      <c r="G58" s="34" t="str">
        <f t="shared" si="8"/>
        <v>SB.4.1.5. Diğer bireylerin farklı özelliklerini saygı ile karşılar.</v>
      </c>
      <c r="H58" s="34" t="str">
        <f t="shared" si="8"/>
        <v>SB.4.2.1. Sözlü, yazılı, görsel kaynaklar ve nesnelerden yararlanarak aile tarihi çalışması yapar.</v>
      </c>
      <c r="I58" s="34" t="str">
        <f t="shared" si="8"/>
        <v>SB.4.2.2. Ailesi ve çevresindeki millî kültürü yansıtan ögeleri araştırarak örnekler verir.</v>
      </c>
      <c r="J58" s="34" t="str">
        <f t="shared" si="8"/>
        <v>SB.4.2.3. Geleneksel çocuk oyunlarını değişim ve süreklilik açısından günümüzdeki oyunlarla karşılaştırır.</v>
      </c>
      <c r="K58" s="34" t="str">
        <f t="shared" si="8"/>
        <v>SB.4.2.4. Millî Mücadele kahramanlarının hayatlarından hareketle Millî Mücadele’nin önemini kavrar.</v>
      </c>
      <c r="L58" s="34" t="str">
        <f t="shared" si="8"/>
        <v>SB.4.3.1. Çevresindeki herhangi bir yerin konumu ile ilgili çıkarımlarda bulunur</v>
      </c>
      <c r="M58" s="34" t="str">
        <f t="shared" si="8"/>
        <v>SB.4.3.2. Günlük yaşamında kullandığı mekânların krokisini çizer.</v>
      </c>
      <c r="N58" s="34" t="str">
        <f t="shared" si="8"/>
        <v>SB.4.3.3. Yaşadığı çevredeki doğal ve beşerî unsurları ayırt eder</v>
      </c>
      <c r="O58" s="34" t="str">
        <f t="shared" si="8"/>
        <v>SB.4.3.4. Çevresinde meydana gelen hava olaylarını gözlemleyerek bulgularını resimli grafiklere aktarır.</v>
      </c>
      <c r="P58" s="34" t="str">
        <f t="shared" si="8"/>
        <v>SB.4.3.5. Yaşadığı yer ve çevresindeki yer şekilleri ve nüfus özellikleri hakkında çıkarımlarda bulunur.</v>
      </c>
      <c r="Q58" s="34" t="str">
        <f t="shared" si="8"/>
        <v>SB.4.3.6. Doğal afetlere yönelik gerekli hazırlıkları yapar.</v>
      </c>
      <c r="R58" s="34" t="str">
        <f t="shared" si="8"/>
        <v>EBA TV İZLEME</v>
      </c>
      <c r="S58" s="34" t="str">
        <f t="shared" si="8"/>
        <v>CANLI DERSLERE KATILIM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4.7647058823529411</v>
      </c>
      <c r="D60" s="38">
        <f>+$AG$4</f>
        <v>2.0588235294117645</v>
      </c>
      <c r="E60" s="38">
        <f>+$AG$5</f>
        <v>1.8823529411764706</v>
      </c>
      <c r="F60" s="38">
        <f>+$AG$6</f>
        <v>1.7058823529411764</v>
      </c>
      <c r="G60" s="38">
        <f>+$AG$7</f>
        <v>1.9411764705882353</v>
      </c>
      <c r="H60" s="38">
        <f>+$AG$8</f>
        <v>2</v>
      </c>
      <c r="I60" s="38">
        <f>+$AG$9</f>
        <v>1.6470588235294117</v>
      </c>
      <c r="J60" s="38">
        <f>+$AG$10</f>
        <v>2.2352941176470589</v>
      </c>
      <c r="K60" s="38">
        <f>+$AG$11</f>
        <v>2.8235294117647061</v>
      </c>
      <c r="L60" s="38">
        <f>+$AG$12</f>
        <v>2.8823529411764706</v>
      </c>
      <c r="M60" s="38">
        <f>+$AG$13</f>
        <v>2.2941176470588234</v>
      </c>
      <c r="N60" s="38">
        <f>+$AG$14</f>
        <v>2.2352941176470589</v>
      </c>
      <c r="O60" s="38">
        <f>+$AG$15</f>
        <v>1.8823529411764706</v>
      </c>
      <c r="P60" s="38">
        <f>+$AG$16</f>
        <v>2</v>
      </c>
      <c r="Q60" s="38">
        <f>+$AG$17</f>
        <v>2.4705882352941178</v>
      </c>
      <c r="R60" s="38">
        <f>+$AG$18</f>
        <v>2.1764705882352939</v>
      </c>
      <c r="S60" s="38">
        <f>+$AG$19</f>
        <v>1.9411764705882353</v>
      </c>
      <c r="T60" s="38">
        <f>+$AG$20</f>
        <v>4.5</v>
      </c>
      <c r="U60" s="38">
        <f>+$AG$21</f>
        <v>2.7058823529411766</v>
      </c>
      <c r="V60" s="38">
        <f>+$AG$22</f>
        <v>1.8823529411764706</v>
      </c>
      <c r="W60" s="38">
        <f>+$AG$23</f>
        <v>1.8823529411764706</v>
      </c>
      <c r="X60" s="38">
        <f>+$AG$24</f>
        <v>2.7058823529411766</v>
      </c>
      <c r="Y60" s="38">
        <f>+$AG$25</f>
        <v>2.1176470588235294</v>
      </c>
      <c r="Z60" s="38">
        <f>+$AG$26</f>
        <v>1.5294117647058822</v>
      </c>
      <c r="AA60" s="38">
        <f>+$AG$27</f>
        <v>1.8235294117647058</v>
      </c>
      <c r="AB60" s="38">
        <f>+$AG$28</f>
        <v>2</v>
      </c>
      <c r="AC60" s="38">
        <f>+$AG$29</f>
        <v>2.0588235294117645</v>
      </c>
      <c r="AD60" s="38">
        <f>+$AG$30</f>
        <v>1.8823529411764706</v>
      </c>
      <c r="AE60" s="38">
        <f>+$AG$31</f>
        <v>2.4117647058823528</v>
      </c>
      <c r="AF60" s="38"/>
      <c r="AG60" s="38">
        <f>+$AG$33</f>
        <v>2.7058823529411766</v>
      </c>
      <c r="AH60" s="38">
        <f>+$AG$34</f>
        <v>2.5294117647058822</v>
      </c>
      <c r="AI60" s="38">
        <f>+$AG$35</f>
        <v>2.5294117647058822</v>
      </c>
      <c r="AJ60" s="38">
        <f>+$AG$36</f>
        <v>2.6470588235294117</v>
      </c>
      <c r="AK60" s="38">
        <f>+$AG$37</f>
        <v>2.1176470588235294</v>
      </c>
      <c r="AL60" s="38">
        <f>+$AG$38</f>
        <v>1.8235294117647058</v>
      </c>
      <c r="AM60" s="38">
        <f>+$AG$39</f>
        <v>1.7647058823529411</v>
      </c>
      <c r="AN60" s="38">
        <f>+$AG$40</f>
        <v>2.1176470588235294</v>
      </c>
      <c r="AO60" s="38">
        <f>+$AG$41</f>
        <v>1.588235294117647</v>
      </c>
      <c r="AP60" s="38">
        <f>+$AG$42</f>
        <v>1.7647058823529411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4.7647058823529411</v>
      </c>
      <c r="D64" s="46">
        <f>AG4</f>
        <v>2.0588235294117645</v>
      </c>
      <c r="E64" s="46">
        <f>AG5</f>
        <v>1.8823529411764706</v>
      </c>
      <c r="F64" s="46">
        <f>AG6</f>
        <v>1.7058823529411764</v>
      </c>
      <c r="G64" s="46">
        <f>AG7</f>
        <v>1.9411764705882353</v>
      </c>
      <c r="H64" s="46">
        <f>AG8</f>
        <v>2</v>
      </c>
      <c r="I64" s="46">
        <f>AG9</f>
        <v>1.6470588235294117</v>
      </c>
      <c r="J64" s="46">
        <f>AG10</f>
        <v>2.2352941176470589</v>
      </c>
      <c r="K64" s="46">
        <f>AG11</f>
        <v>2.8235294117647061</v>
      </c>
      <c r="L64" s="46">
        <f>AG12</f>
        <v>2.8823529411764706</v>
      </c>
      <c r="M64" s="46">
        <f>AG13</f>
        <v>2.2941176470588234</v>
      </c>
      <c r="N64" s="46">
        <f>AG14</f>
        <v>2.2352941176470589</v>
      </c>
      <c r="O64" s="46">
        <f>AG15</f>
        <v>1.8823529411764706</v>
      </c>
      <c r="P64" s="46">
        <f>AG16</f>
        <v>2</v>
      </c>
      <c r="Q64" s="46">
        <f>AG17</f>
        <v>2.4705882352941178</v>
      </c>
      <c r="R64" s="46">
        <f>AG18</f>
        <v>2.1764705882352939</v>
      </c>
      <c r="S64" s="46">
        <f>AG19</f>
        <v>1.9411764705882353</v>
      </c>
      <c r="T64" s="46">
        <f>AG20</f>
        <v>4.5</v>
      </c>
      <c r="U64" s="46">
        <f>AG21</f>
        <v>2.7058823529411766</v>
      </c>
      <c r="V64" s="46">
        <f>AG22</f>
        <v>1.8823529411764706</v>
      </c>
      <c r="W64" s="46">
        <f>AG23</f>
        <v>1.8823529411764706</v>
      </c>
      <c r="X64" s="46">
        <f>AG24</f>
        <v>2.7058823529411766</v>
      </c>
      <c r="Y64" s="46">
        <f>AG25</f>
        <v>2.1176470588235294</v>
      </c>
      <c r="Z64" s="46">
        <f>AG26</f>
        <v>1.5294117647058822</v>
      </c>
      <c r="AA64" s="46">
        <f>AG27</f>
        <v>1.8235294117647058</v>
      </c>
      <c r="AB64" s="46">
        <f>AG28</f>
        <v>2</v>
      </c>
      <c r="AC64" s="46">
        <f>AG29</f>
        <v>2.0588235294117645</v>
      </c>
      <c r="AD64" s="46">
        <f>AG30</f>
        <v>1.8823529411764706</v>
      </c>
      <c r="AE64" s="46">
        <f>AG31</f>
        <v>2.4117647058823528</v>
      </c>
      <c r="AF64" s="46"/>
      <c r="AG64" s="47">
        <f>AG33</f>
        <v>2.7058823529411766</v>
      </c>
      <c r="AH64" s="47">
        <f>AG34</f>
        <v>2.5294117647058822</v>
      </c>
      <c r="AI64" s="47">
        <f>AG35</f>
        <v>2.5294117647058822</v>
      </c>
      <c r="AJ64" s="47">
        <f>AG36</f>
        <v>2.6470588235294117</v>
      </c>
      <c r="AK64" s="47">
        <f>AG37</f>
        <v>2.1176470588235294</v>
      </c>
      <c r="AL64" s="47">
        <f>AG38</f>
        <v>1.8235294117647058</v>
      </c>
      <c r="AM64" s="47">
        <f>AG39</f>
        <v>1.7647058823529411</v>
      </c>
      <c r="AN64" s="47">
        <f>AG40</f>
        <v>2.1176470588235294</v>
      </c>
      <c r="AO64" s="47">
        <f>AG41</f>
        <v>1.588235294117647</v>
      </c>
      <c r="AP64" s="47">
        <f>AG42</f>
        <v>1.7647058823529411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4.7647058823529411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1.5294117647058822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0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1.588235294117647</v>
      </c>
      <c r="X69" s="55">
        <f>MATCH(W69,C60:AZ60,0)</f>
        <v>39</v>
      </c>
      <c r="Y69" s="56">
        <f>IF(X68=X69,Z68,X69)</f>
        <v>39</v>
      </c>
      <c r="Z69" s="55" t="e">
        <f ca="1">HLOOKUP(W69,OFFSET(C60,0,AA69,4,50-AA69),4,0)</f>
        <v>#N/A</v>
      </c>
      <c r="AA69" s="43">
        <f>MATCH(W69,AG3:AG52,0)</f>
        <v>39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0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2.8823529411764706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1.6470588235294117</v>
      </c>
      <c r="X70" s="59">
        <f>MATCH(W70,C60:AZ60,0)</f>
        <v>7</v>
      </c>
      <c r="Y70" s="60">
        <f>IF(X69=X70,Z69,X70)</f>
        <v>7</v>
      </c>
      <c r="Z70" s="59" t="e">
        <f ca="1">HLOOKUP(W70,OFFSET(C60,0,AA70,4,50-AA70),4,0)</f>
        <v>#N/A</v>
      </c>
      <c r="AA70" s="49">
        <f>MATCH(W70,AG3:AG52,0)</f>
        <v>7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SLLT/FLJnnFWZ8bBg6OUCHqSygaz5bhcVkZtjjgNeROUF417tO2n7roIEJZ4g9Yo6geU2K7ChmV+qb+nZNXF2g==" saltValue="FUt713Rpy8PbvL8pzTi0PQ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2021-01-10T20:30:09Z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