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<sst xmlns="http://schemas.openxmlformats.org/spreadsheetml/2006/main" count="80" uniqueCount="74">
  <si>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</si>
  <si>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</si>
  <si>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</si>
  <si>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</si>
  <si>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</si>
  <si>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</si>
  <si>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</si>
  <si>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</si>
  <si>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</si>
  <si>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</si>
  <si>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</si>
  <si>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</si>
  <si>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</si>
  <si>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</si>
  <si>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</si>
  <si>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</si>
  <si>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</si>
  <si>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</si>
  <si>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</si>
  <si>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</si>
  <si>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</si>
  <si>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</si>
  <si>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</si>
  <si>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</si>
  <si>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</si>
  <si>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</si>
  <si>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</si>
  <si>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</si>
  <si>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</si>
  <si>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</si>
  <si>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</si>
  <si>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</si>
  <si>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</si>
  <si>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</si>
  <si>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</si>
  <si>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</si>
  <si>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</si>
  <si>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</si>
  <si>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</si>
  <si>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</si>
  <si>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</si>
  <si>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</si>
  <si>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</si>
  <si>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</si>
  <si>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</si>
  <si>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</si>
  <si>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</si>
  <si>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</si>
  <si>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</si>
  <si>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</si>
  <si>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</si>
  <si>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</si>
  <si>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</si>
  <si>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</si>
  <si>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</si>
  <si>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</si>
  <si>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t>CANLI DERSLERE KATILIM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</si>
  <si>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</si>
  <si>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2020-2021 Eğitim Öğretim Yılı
1.Dönem 
4.Sınıf İnsan Hakları, Yurttaşlık ve Demokrasi  
Kazanım Değerlendirme Ölçeği</t>
  </si>
  <si>
    <t>Y.4.1.1. İnsan olmanın niteliklerini açıklar.</t>
  </si>
  <si>
    <t>Y.4.1.2. İnsanın doğuştan gelen temel ve vazgeçilmez hakları olduğunu bilir.</t>
  </si>
  <si>
    <t>Y.4.1.3. Haklarına kendi yaşamından örnekler verir.</t>
  </si>
  <si>
    <t>Y.4.1.4. Çocuk ile yetişkin arasındaki farkları açıklar.</t>
  </si>
  <si>
    <t>Y.4.2.1. Hak, özgürlük ve sorumluluk arasındaki ilişkiyi fark eder.</t>
  </si>
  <si>
    <t>Y.4.2.2. İnsan olma sorumluluğunu taşımanın yollarını açıklar.</t>
  </si>
  <si>
    <t>Y.4.2.3. Hak ve özgürlüklerini kullanabilen ve kullanamayan çocukların yaşantılarını karşılaştırır.</t>
  </si>
  <si>
    <t>Y.4.2.4. Hak ve özgürlüklerinin ihlal edildiği veya kısıtlandığı durumlarda hissettiklerini ifade eder.</t>
  </si>
  <si>
    <t>Y.4.2.5. Hak ve özgürlüklerin ihlal edildiği veya kısıtlandığı durumların çözümünde ne tür sorumluluklar üstlenebileceğine ilişkin örnekler verir.</t>
  </si>
  <si>
    <t>Y.4.2.6. Hak ve özgürlüklere saygı gösterir.</t>
  </si>
  <si>
    <t>Y.4.2.7. Hak ve özgürlüklerin kullanılmasının birlikte yaşama kültürüne etkisini değerlendirir.</t>
  </si>
  <si>
    <t>Y.4.3.1. İnsanların farklılıklarına saygı gösterir.</t>
  </si>
  <si>
    <t>Y.4.3.2. Adalet ve eşitlik kavramlarını birbiriyle ilişkili olarak açıklar.</t>
  </si>
  <si>
    <t>Y.4.3.3. İnsanların hak ve özgürlükler bakımından eşit olduğunu bilir.</t>
  </si>
  <si>
    <t>Y.4.3.4. Adaletin veya eşitliğin sağlandığı ve sağlanamadığı durumları karşılaştırır.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</si>
</sst>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b/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9" t="s">
        <v>53</v>
      </c>
      <c r="C1" s="90"/>
      <c r="D1" s="90"/>
      <c r="E1" s="90"/>
      <c r="F1" s="91"/>
    </row>
    <row r="2" spans="2:6" ht="30.75" customHeight="1" x14ac:dyDescent="0.3">
      <c r="B2" s="95" t="s">
        <v>47</v>
      </c>
      <c r="C2" s="96"/>
      <c r="D2" s="22" t="s">
        <v>44</v>
      </c>
      <c r="E2" s="22" t="s">
        <v>45</v>
      </c>
      <c r="F2" s="13"/>
    </row>
    <row r="3" spans="2:6" ht="30" customHeight="1" x14ac:dyDescent="0.3">
      <c r="B3" s="94" t="s">
        <v>43</v>
      </c>
      <c r="C3" s="70" t="s">
        <v>41</v>
      </c>
      <c r="D3" s="71">
        <f>HLOOKUP(VERİLER!E68,VERİLER!$C$56:$AF$57,2,0)</f>
        <v>3.6</v>
      </c>
      <c r="E3" s="71">
        <f>HLOOKUP(VERİLER!E69,VERİLER!$C$56:$AF$57,2,0)</f>
        <v>2.4</v>
      </c>
      <c r="F3" s="100" t="s">
        <v>58</v>
      </c>
    </row>
    <row r="4" spans="2:6" ht="30" customHeight="1" x14ac:dyDescent="0.3">
      <c r="B4" s="94"/>
      <c r="C4" s="70" t="s">
        <v>42</v>
      </c>
      <c r="D4" s="72" t="str">
        <f>HLOOKUP(VERİLER!E68,VERİLER!$C$56:$AF$58,3,0)</f>
        <v>Y.4.1.1. İnsan olmanın niteliklerini açıklar.</v>
      </c>
      <c r="E4" s="72" t="str">
        <f>HLOOKUP(VERİLER!E69,VERİLER!$C$56:$AF$58,3,0)</f>
        <v>Y.4.2.3. Hak ve özgürlüklerini kullanabilen ve kullanamayan çocukların yaşantılarını karşılaştırır.</v>
      </c>
      <c r="F4" s="101"/>
    </row>
    <row r="5" spans="2:6" ht="19.95" customHeight="1" x14ac:dyDescent="0.3">
      <c r="B5" s="106"/>
      <c r="C5" s="107"/>
      <c r="D5" s="107"/>
      <c r="E5" s="108"/>
      <c r="F5" s="101"/>
    </row>
    <row r="6" spans="2:6" ht="30" customHeight="1" x14ac:dyDescent="0.3">
      <c r="B6" s="94" t="s">
        <v>46</v>
      </c>
      <c r="C6" s="70" t="s">
        <v>41</v>
      </c>
      <c r="D6" s="71">
        <f>HLOOKUP(VERİLER!K68,VERİLER!$C$56:$AF$57,2,0)</f>
        <v>2</v>
      </c>
      <c r="E6" s="71">
        <f>HLOOKUP(VERİLER!K69,VERİLER!$C$56:$AF$57,2,0)</f>
        <v>2.0249999999999999</v>
      </c>
      <c r="F6" s="101"/>
    </row>
    <row r="7" spans="2:6" ht="30" customHeight="1" x14ac:dyDescent="0.3">
      <c r="B7" s="94"/>
      <c r="C7" s="70" t="s">
        <v>42</v>
      </c>
      <c r="D7" s="72" t="str">
        <f>HLOOKUP(VERİLER!K68,VERİLER!$C$56:$AF$58,3,0)</f>
        <v>Y.4.2.1. Hak, özgürlük ve sorumluluk arasındaki ilişkiyi fark eder.</v>
      </c>
      <c r="E7" s="72" t="str">
        <f>HLOOKUP(VERİLER!K69,VERİLER!$C$56:$AF$58,3,0)</f>
        <v>Y.4.1.2. İnsanın doğuştan gelen temel ve vazgeçilmez hakları olduğunu bilir.</v>
      </c>
      <c r="F7" s="102"/>
    </row>
    <row r="8" spans="2:6" ht="19.95" customHeight="1" x14ac:dyDescent="0.3">
      <c r="B8" s="97"/>
      <c r="C8" s="98"/>
      <c r="D8" s="98"/>
      <c r="E8" s="98"/>
      <c r="F8" s="99"/>
    </row>
    <row r="9" spans="2:6" ht="30" customHeight="1" x14ac:dyDescent="0.3">
      <c r="B9" s="94" t="s">
        <v>49</v>
      </c>
      <c r="C9" s="70" t="s">
        <v>41</v>
      </c>
      <c r="D9" s="71">
        <f>IFERROR(LARGE(VERİLER!AG3:AG52,1),0)</f>
        <v>5</v>
      </c>
      <c r="E9" s="71">
        <f>IFERROR(LARGE(VERİLER!AG3:AG52,2),0)</f>
        <v>4.5</v>
      </c>
      <c r="F9" s="103" t="s">
        <v>57</v>
      </c>
    </row>
    <row r="10" spans="2:6" ht="30" customHeight="1" x14ac:dyDescent="0.3">
      <c r="B10" s="94"/>
      <c r="C10" s="70" t="s">
        <v>48</v>
      </c>
      <c r="D10" s="71" t="str">
        <f>HLOOKUP(VERİLER!S68,VERİLER!C63:AZ65,3,0)</f>
        <v>ALİ</v>
      </c>
      <c r="E10" s="71" t="str">
        <f>HLOOKUP(VERİLER!S69,VERİLER!C63:AZ65,3,0)</f>
        <v>AHMET</v>
      </c>
      <c r="F10" s="104"/>
    </row>
    <row r="11" spans="2:6" ht="19.95" customHeight="1" x14ac:dyDescent="0.3">
      <c r="B11" s="73"/>
      <c r="C11" s="74"/>
      <c r="D11" s="74"/>
      <c r="E11" s="74"/>
      <c r="F11" s="104"/>
    </row>
    <row r="12" spans="2:6" ht="30" customHeight="1" x14ac:dyDescent="0.3">
      <c r="B12" s="94" t="s">
        <v>50</v>
      </c>
      <c r="C12" s="70" t="s">
        <v>41</v>
      </c>
      <c r="D12" s="71">
        <f>IFERROR(SMALL(VERİLER!AG3:AG52,1),0)</f>
        <v>1.5625</v>
      </c>
      <c r="E12" s="71">
        <f>IFERROR(SMALL(VERİLER!AG3:AG52,2),0)</f>
        <v>1.625</v>
      </c>
      <c r="F12" s="104"/>
    </row>
    <row r="13" spans="2:6" ht="30" customHeight="1" x14ac:dyDescent="0.3">
      <c r="B13" s="94"/>
      <c r="C13" s="70" t="s">
        <v>48</v>
      </c>
      <c r="D13" s="71" t="str">
        <f>HLOOKUP(VERİLER!Y68,VERİLER!C63:AZ65,3,0)</f>
        <v>MUSTAFA</v>
      </c>
      <c r="E13" s="71" t="str">
        <f>HLOOKUP(VERİLER!Y69,VERİLER!C63:AZ65,3,0)</f>
        <v>HÜSEYİN</v>
      </c>
      <c r="F13" s="105"/>
    </row>
    <row r="14" spans="2:6" ht="19.95" customHeight="1" x14ac:dyDescent="0.3">
      <c r="B14" s="97"/>
      <c r="C14" s="98"/>
      <c r="D14" s="98"/>
      <c r="E14" s="98"/>
      <c r="F14" s="99"/>
    </row>
    <row r="15" spans="2:6" ht="30" customHeight="1" thickBot="1" x14ac:dyDescent="0.35">
      <c r="B15" s="75" t="s">
        <v>52</v>
      </c>
      <c r="C15" s="76">
        <f>+VERİLER!AG53</f>
        <v>2.3140624999999999</v>
      </c>
      <c r="D15" s="92" t="s">
        <v>54</v>
      </c>
      <c r="E15" s="92"/>
      <c r="F15" s="93"/>
    </row>
    <row r="16" spans="2:6" ht="19.2" thickTop="1" x14ac:dyDescent="0.3"/>
  </sheetData>
  <sheetProtection algorithmName="SHA-512" hashValue="LPFDixFDLKHU2BU7izXC+wNkXfpWPeltD1Ml9/AXd5Z+ISpK9Uv/JFJa4jvjwmMl/4vfQ3kCbf0Rvx7TjL6FAg==" saltValue="bN2hrMCO9Jog2bMr/CweR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S2" sqref="S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2.2000000000000002</v>
      </c>
      <c r="O1" s="10">
        <f t="shared" si="0"/>
        <v>2.35</v>
      </c>
      <c r="P1" s="10">
        <f t="shared" si="0"/>
        <v>2.2000000000000002</v>
      </c>
      <c r="Q1" s="10">
        <f t="shared" si="0"/>
        <v>2.125</v>
      </c>
      <c r="R1" s="10">
        <f t="shared" si="0"/>
        <v>2.2000000000000002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113" t="s">
        <v>59</v>
      </c>
      <c r="D2" s="114" t="s">
        <v>60</v>
      </c>
      <c r="E2" s="115" t="s">
        <v>61</v>
      </c>
      <c r="F2" s="115" t="s">
        <v>62</v>
      </c>
      <c r="G2" s="114" t="s">
        <v>63</v>
      </c>
      <c r="H2" s="115" t="s">
        <v>64</v>
      </c>
      <c r="I2" s="115" t="s">
        <v>65</v>
      </c>
      <c r="J2" s="115" t="s">
        <v>66</v>
      </c>
      <c r="K2" s="115" t="s">
        <v>67</v>
      </c>
      <c r="L2" s="115" t="s">
        <v>68</v>
      </c>
      <c r="M2" s="115" t="s">
        <v>69</v>
      </c>
      <c r="N2" s="115" t="s">
        <v>70</v>
      </c>
      <c r="O2" s="115" t="s">
        <v>71</v>
      </c>
      <c r="P2" s="115" t="s">
        <v>72</v>
      </c>
      <c r="Q2" s="115" t="s">
        <v>73</v>
      </c>
      <c r="R2" s="116" t="s">
        <v>56</v>
      </c>
      <c r="S2" s="115"/>
      <c r="T2" s="115"/>
      <c r="U2" s="115"/>
      <c r="V2" s="115"/>
      <c r="W2" s="117"/>
      <c r="X2" s="115"/>
      <c r="Y2" s="115"/>
      <c r="Z2" s="115"/>
      <c r="AA2" s="115"/>
      <c r="AB2" s="115"/>
      <c r="AC2" s="115"/>
      <c r="AD2" s="118"/>
      <c r="AE2" s="118"/>
      <c r="AF2" s="63"/>
      <c r="AG2" s="12" t="s">
        <v>3</v>
      </c>
      <c r="AH2" s="11" t="s">
        <v>40</v>
      </c>
    </row>
    <row r="3" spans="1:38" ht="13.95" customHeight="1" x14ac:dyDescent="0.3">
      <c r="A3" s="16">
        <f>+AG3</f>
        <v>5</v>
      </c>
      <c r="B3" s="77" t="s">
        <v>0</v>
      </c>
      <c r="C3" s="78">
        <v>5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79">
        <v>5</v>
      </c>
      <c r="O3" s="79">
        <v>5</v>
      </c>
      <c r="P3" s="79">
        <v>5</v>
      </c>
      <c r="Q3" s="79">
        <v>5</v>
      </c>
      <c r="R3" s="79">
        <v>5</v>
      </c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64">
        <f t="shared" ref="AG3:AG49" si="1">IFERROR(AVERAGE(C3:AF3)," ")</f>
        <v>5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2.125</v>
      </c>
      <c r="B4" s="80" t="s">
        <v>1</v>
      </c>
      <c r="C4" s="81">
        <v>5</v>
      </c>
      <c r="D4" s="82">
        <v>3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82">
        <v>2</v>
      </c>
      <c r="O4" s="82">
        <v>3</v>
      </c>
      <c r="P4" s="82">
        <v>1</v>
      </c>
      <c r="Q4" s="82">
        <v>2</v>
      </c>
      <c r="R4" s="82">
        <v>2</v>
      </c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64">
        <f t="shared" si="1"/>
        <v>2.125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1.9375</v>
      </c>
      <c r="B5" s="80" t="s">
        <v>4</v>
      </c>
      <c r="C5" s="81">
        <v>5</v>
      </c>
      <c r="D5" s="82">
        <v>2</v>
      </c>
      <c r="E5" s="82">
        <v>1</v>
      </c>
      <c r="F5" s="82">
        <v>2</v>
      </c>
      <c r="G5" s="82">
        <v>1</v>
      </c>
      <c r="H5" s="82">
        <v>2</v>
      </c>
      <c r="I5" s="82">
        <v>2</v>
      </c>
      <c r="J5" s="82">
        <v>2</v>
      </c>
      <c r="K5" s="82">
        <v>1</v>
      </c>
      <c r="L5" s="82">
        <v>2</v>
      </c>
      <c r="M5" s="82">
        <v>2</v>
      </c>
      <c r="N5" s="82">
        <v>2</v>
      </c>
      <c r="O5" s="82">
        <v>2</v>
      </c>
      <c r="P5" s="82">
        <v>1</v>
      </c>
      <c r="Q5" s="82">
        <v>2</v>
      </c>
      <c r="R5" s="82">
        <v>2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G5" s="64">
        <f t="shared" si="1"/>
        <v>1.9375</v>
      </c>
      <c r="AH5" s="65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1.75</v>
      </c>
      <c r="B6" s="80" t="s">
        <v>5</v>
      </c>
      <c r="C6" s="81">
        <v>5</v>
      </c>
      <c r="D6" s="82">
        <v>1</v>
      </c>
      <c r="E6" s="82">
        <v>1</v>
      </c>
      <c r="F6" s="82">
        <v>2</v>
      </c>
      <c r="G6" s="82">
        <v>1</v>
      </c>
      <c r="H6" s="82">
        <v>2</v>
      </c>
      <c r="I6" s="82">
        <v>2</v>
      </c>
      <c r="J6" s="82">
        <v>1</v>
      </c>
      <c r="K6" s="82">
        <v>1</v>
      </c>
      <c r="L6" s="82">
        <v>2</v>
      </c>
      <c r="M6" s="82">
        <v>2</v>
      </c>
      <c r="N6" s="82">
        <v>2</v>
      </c>
      <c r="O6" s="82">
        <v>1</v>
      </c>
      <c r="P6" s="82">
        <v>1</v>
      </c>
      <c r="Q6" s="82">
        <v>2</v>
      </c>
      <c r="R6" s="82">
        <v>2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2"/>
      <c r="AG6" s="64">
        <f t="shared" si="1"/>
        <v>1.75</v>
      </c>
      <c r="AH6" s="65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2</v>
      </c>
      <c r="B7" s="80" t="s">
        <v>6</v>
      </c>
      <c r="C7" s="81">
        <v>5</v>
      </c>
      <c r="D7" s="82">
        <v>2</v>
      </c>
      <c r="E7" s="82">
        <v>1</v>
      </c>
      <c r="F7" s="82">
        <v>2</v>
      </c>
      <c r="G7" s="82">
        <v>2</v>
      </c>
      <c r="H7" s="82">
        <v>2</v>
      </c>
      <c r="I7" s="82">
        <v>2</v>
      </c>
      <c r="J7" s="82">
        <v>2</v>
      </c>
      <c r="K7" s="82">
        <v>1</v>
      </c>
      <c r="L7" s="82">
        <v>2</v>
      </c>
      <c r="M7" s="82">
        <v>2</v>
      </c>
      <c r="N7" s="82">
        <v>2</v>
      </c>
      <c r="O7" s="82">
        <v>2</v>
      </c>
      <c r="P7" s="82">
        <v>1</v>
      </c>
      <c r="Q7" s="82">
        <v>2</v>
      </c>
      <c r="R7" s="82">
        <v>2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2"/>
      <c r="AG7" s="64">
        <f t="shared" si="1"/>
        <v>2</v>
      </c>
      <c r="AH7" s="65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2.0625</v>
      </c>
      <c r="B8" s="80" t="s">
        <v>7</v>
      </c>
      <c r="C8" s="81">
        <v>5</v>
      </c>
      <c r="D8" s="82">
        <v>3</v>
      </c>
      <c r="E8" s="82">
        <v>2</v>
      </c>
      <c r="F8" s="82">
        <v>2</v>
      </c>
      <c r="G8" s="82">
        <v>2</v>
      </c>
      <c r="H8" s="82">
        <v>1</v>
      </c>
      <c r="I8" s="82">
        <v>1</v>
      </c>
      <c r="J8" s="82">
        <v>3</v>
      </c>
      <c r="K8" s="82">
        <v>2</v>
      </c>
      <c r="L8" s="82">
        <v>2</v>
      </c>
      <c r="M8" s="82">
        <v>1</v>
      </c>
      <c r="N8" s="82">
        <v>1</v>
      </c>
      <c r="O8" s="82">
        <v>3</v>
      </c>
      <c r="P8" s="82">
        <v>2</v>
      </c>
      <c r="Q8" s="82">
        <v>2</v>
      </c>
      <c r="R8" s="82">
        <v>1</v>
      </c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/>
      <c r="AG8" s="64">
        <f t="shared" si="1"/>
        <v>2.0625</v>
      </c>
      <c r="AH8" s="65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1.6875</v>
      </c>
      <c r="B9" s="80" t="s">
        <v>8</v>
      </c>
      <c r="C9" s="81">
        <v>5</v>
      </c>
      <c r="D9" s="82">
        <v>2</v>
      </c>
      <c r="E9" s="82">
        <v>2</v>
      </c>
      <c r="F9" s="82">
        <v>1</v>
      </c>
      <c r="G9" s="82">
        <v>2</v>
      </c>
      <c r="H9" s="82">
        <v>1</v>
      </c>
      <c r="I9" s="82">
        <v>1</v>
      </c>
      <c r="J9" s="82">
        <v>2</v>
      </c>
      <c r="K9" s="82">
        <v>2</v>
      </c>
      <c r="L9" s="82">
        <v>1</v>
      </c>
      <c r="M9" s="82">
        <v>1</v>
      </c>
      <c r="N9" s="82">
        <v>1</v>
      </c>
      <c r="O9" s="82">
        <v>2</v>
      </c>
      <c r="P9" s="82">
        <v>2</v>
      </c>
      <c r="Q9" s="82">
        <v>1</v>
      </c>
      <c r="R9" s="82">
        <v>1</v>
      </c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64">
        <f t="shared" si="1"/>
        <v>1.6875</v>
      </c>
      <c r="AH9" s="65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2.3125</v>
      </c>
      <c r="B10" s="80" t="s">
        <v>9</v>
      </c>
      <c r="C10" s="81">
        <v>5</v>
      </c>
      <c r="D10" s="82">
        <v>1</v>
      </c>
      <c r="E10" s="82">
        <v>2</v>
      </c>
      <c r="F10" s="82">
        <v>1</v>
      </c>
      <c r="G10" s="82">
        <v>2</v>
      </c>
      <c r="H10" s="82">
        <v>3</v>
      </c>
      <c r="I10" s="82">
        <v>3</v>
      </c>
      <c r="J10" s="82">
        <v>3</v>
      </c>
      <c r="K10" s="82">
        <v>2</v>
      </c>
      <c r="L10" s="82">
        <v>1</v>
      </c>
      <c r="M10" s="82">
        <v>3</v>
      </c>
      <c r="N10" s="82">
        <v>3</v>
      </c>
      <c r="O10" s="82">
        <v>3</v>
      </c>
      <c r="P10" s="82">
        <v>3</v>
      </c>
      <c r="Q10" s="82">
        <v>1</v>
      </c>
      <c r="R10" s="82">
        <v>1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64">
        <f t="shared" si="1"/>
        <v>2.3125</v>
      </c>
      <c r="AH10" s="65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2.8125</v>
      </c>
      <c r="B11" s="80" t="s">
        <v>10</v>
      </c>
      <c r="C11" s="81">
        <v>5</v>
      </c>
      <c r="D11" s="82">
        <v>3</v>
      </c>
      <c r="E11" s="82">
        <v>2</v>
      </c>
      <c r="F11" s="82">
        <v>1</v>
      </c>
      <c r="G11" s="82">
        <v>3</v>
      </c>
      <c r="H11" s="82">
        <v>3</v>
      </c>
      <c r="I11" s="82">
        <v>3</v>
      </c>
      <c r="J11" s="82">
        <v>3</v>
      </c>
      <c r="K11" s="82">
        <v>2</v>
      </c>
      <c r="L11" s="82">
        <v>1</v>
      </c>
      <c r="M11" s="82">
        <v>3</v>
      </c>
      <c r="N11" s="82">
        <v>4</v>
      </c>
      <c r="O11" s="82">
        <v>3</v>
      </c>
      <c r="P11" s="82">
        <v>2</v>
      </c>
      <c r="Q11" s="82">
        <v>4</v>
      </c>
      <c r="R11" s="82">
        <v>3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/>
      <c r="AG11" s="64">
        <f t="shared" si="1"/>
        <v>2.8125</v>
      </c>
      <c r="AH11" s="65" t="str">
        <f t="shared" si="3"/>
        <v>Orta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3</v>
      </c>
      <c r="B12" s="83" t="s">
        <v>11</v>
      </c>
      <c r="C12" s="81">
        <v>5</v>
      </c>
      <c r="D12" s="82">
        <v>3</v>
      </c>
      <c r="E12" s="82">
        <v>3</v>
      </c>
      <c r="F12" s="82">
        <v>3</v>
      </c>
      <c r="G12" s="82">
        <v>1</v>
      </c>
      <c r="H12" s="82">
        <v>3</v>
      </c>
      <c r="I12" s="82">
        <v>3</v>
      </c>
      <c r="J12" s="82">
        <v>3</v>
      </c>
      <c r="K12" s="82">
        <v>3</v>
      </c>
      <c r="L12" s="82">
        <v>3</v>
      </c>
      <c r="M12" s="82">
        <v>3</v>
      </c>
      <c r="N12" s="82">
        <v>3</v>
      </c>
      <c r="O12" s="82">
        <v>3</v>
      </c>
      <c r="P12" s="82">
        <v>3</v>
      </c>
      <c r="Q12" s="82">
        <v>3</v>
      </c>
      <c r="R12" s="82">
        <v>3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/>
      <c r="AG12" s="64">
        <f t="shared" si="1"/>
        <v>3</v>
      </c>
      <c r="AH12" s="65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2.375</v>
      </c>
      <c r="B13" s="80" t="s">
        <v>12</v>
      </c>
      <c r="C13" s="81">
        <v>5</v>
      </c>
      <c r="D13" s="82">
        <v>2</v>
      </c>
      <c r="E13" s="82">
        <v>1</v>
      </c>
      <c r="F13" s="82">
        <v>1</v>
      </c>
      <c r="G13" s="82">
        <v>2</v>
      </c>
      <c r="H13" s="82">
        <v>3</v>
      </c>
      <c r="I13" s="82">
        <v>3</v>
      </c>
      <c r="J13" s="82">
        <v>2</v>
      </c>
      <c r="K13" s="82">
        <v>1</v>
      </c>
      <c r="L13" s="82">
        <v>3</v>
      </c>
      <c r="M13" s="82">
        <v>3</v>
      </c>
      <c r="N13" s="82">
        <v>3</v>
      </c>
      <c r="O13" s="82">
        <v>2</v>
      </c>
      <c r="P13" s="82">
        <v>1</v>
      </c>
      <c r="Q13" s="82">
        <v>3</v>
      </c>
      <c r="R13" s="82">
        <v>3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64">
        <f t="shared" si="1"/>
        <v>2.375</v>
      </c>
      <c r="AH13" s="65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2.25</v>
      </c>
      <c r="B14" s="80" t="s">
        <v>13</v>
      </c>
      <c r="C14" s="81">
        <v>5</v>
      </c>
      <c r="D14" s="82">
        <v>1</v>
      </c>
      <c r="E14" s="82">
        <v>2</v>
      </c>
      <c r="F14" s="82">
        <v>1</v>
      </c>
      <c r="G14" s="82">
        <v>3</v>
      </c>
      <c r="H14" s="82">
        <v>2</v>
      </c>
      <c r="I14" s="82">
        <v>2</v>
      </c>
      <c r="J14" s="82">
        <v>1</v>
      </c>
      <c r="K14" s="82">
        <v>2</v>
      </c>
      <c r="L14" s="82">
        <v>3</v>
      </c>
      <c r="M14" s="82">
        <v>2</v>
      </c>
      <c r="N14" s="82">
        <v>2</v>
      </c>
      <c r="O14" s="82">
        <v>3</v>
      </c>
      <c r="P14" s="82">
        <v>2</v>
      </c>
      <c r="Q14" s="82">
        <v>3</v>
      </c>
      <c r="R14" s="82">
        <v>2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  <c r="AG14" s="64">
        <f t="shared" si="1"/>
        <v>2.25</v>
      </c>
      <c r="AH14" s="65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1.9375</v>
      </c>
      <c r="B15" s="80" t="s">
        <v>14</v>
      </c>
      <c r="C15" s="81">
        <v>5</v>
      </c>
      <c r="D15" s="82">
        <v>1</v>
      </c>
      <c r="E15" s="82">
        <v>3</v>
      </c>
      <c r="F15" s="82">
        <v>2</v>
      </c>
      <c r="G15" s="82">
        <v>1</v>
      </c>
      <c r="H15" s="82">
        <v>1</v>
      </c>
      <c r="I15" s="82">
        <v>1</v>
      </c>
      <c r="J15" s="82">
        <v>1</v>
      </c>
      <c r="K15" s="82">
        <v>3</v>
      </c>
      <c r="L15" s="82">
        <v>2</v>
      </c>
      <c r="M15" s="82">
        <v>1</v>
      </c>
      <c r="N15" s="82">
        <v>1</v>
      </c>
      <c r="O15" s="82">
        <v>3</v>
      </c>
      <c r="P15" s="82">
        <v>3</v>
      </c>
      <c r="Q15" s="82">
        <v>2</v>
      </c>
      <c r="R15" s="82">
        <v>1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/>
      <c r="AG15" s="64">
        <f t="shared" si="1"/>
        <v>1.9375</v>
      </c>
      <c r="AH15" s="65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2.0625</v>
      </c>
      <c r="B16" s="80" t="s">
        <v>15</v>
      </c>
      <c r="C16" s="81">
        <v>5</v>
      </c>
      <c r="D16" s="82">
        <v>1</v>
      </c>
      <c r="E16" s="82">
        <v>1</v>
      </c>
      <c r="F16" s="82">
        <v>1</v>
      </c>
      <c r="G16" s="82">
        <v>2</v>
      </c>
      <c r="H16" s="82">
        <v>3</v>
      </c>
      <c r="I16" s="82">
        <v>3</v>
      </c>
      <c r="J16" s="82">
        <v>1</v>
      </c>
      <c r="K16" s="82">
        <v>1</v>
      </c>
      <c r="L16" s="82">
        <v>1</v>
      </c>
      <c r="M16" s="82">
        <v>3</v>
      </c>
      <c r="N16" s="82">
        <v>3</v>
      </c>
      <c r="O16" s="82">
        <v>3</v>
      </c>
      <c r="P16" s="82">
        <v>1</v>
      </c>
      <c r="Q16" s="82">
        <v>1</v>
      </c>
      <c r="R16" s="82">
        <v>3</v>
      </c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  <c r="AG16" s="64">
        <f t="shared" si="1"/>
        <v>2.0625</v>
      </c>
      <c r="AH16" s="65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2.5</v>
      </c>
      <c r="B17" s="80" t="s">
        <v>16</v>
      </c>
      <c r="C17" s="81">
        <v>5</v>
      </c>
      <c r="D17" s="82">
        <v>2</v>
      </c>
      <c r="E17" s="82">
        <v>2</v>
      </c>
      <c r="F17" s="82">
        <v>3</v>
      </c>
      <c r="G17" s="82">
        <v>3</v>
      </c>
      <c r="H17" s="82">
        <v>2</v>
      </c>
      <c r="I17" s="82">
        <v>2</v>
      </c>
      <c r="J17" s="82">
        <v>2</v>
      </c>
      <c r="K17" s="82">
        <v>2</v>
      </c>
      <c r="L17" s="82">
        <v>3</v>
      </c>
      <c r="M17" s="82">
        <v>2</v>
      </c>
      <c r="N17" s="82">
        <v>2</v>
      </c>
      <c r="O17" s="82">
        <v>3</v>
      </c>
      <c r="P17" s="82">
        <v>2</v>
      </c>
      <c r="Q17" s="82">
        <v>3</v>
      </c>
      <c r="R17" s="82">
        <v>2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64">
        <f t="shared" si="1"/>
        <v>2.5</v>
      </c>
      <c r="AH17" s="65" t="str">
        <f t="shared" si="3"/>
        <v>Orta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2.25</v>
      </c>
      <c r="B18" s="80" t="s">
        <v>17</v>
      </c>
      <c r="C18" s="81">
        <v>5</v>
      </c>
      <c r="D18" s="82">
        <v>3</v>
      </c>
      <c r="E18" s="82">
        <v>3</v>
      </c>
      <c r="F18" s="82">
        <v>2</v>
      </c>
      <c r="G18" s="82">
        <v>2</v>
      </c>
      <c r="H18" s="82">
        <v>1</v>
      </c>
      <c r="I18" s="82">
        <v>1</v>
      </c>
      <c r="J18" s="82">
        <v>3</v>
      </c>
      <c r="K18" s="82">
        <v>3</v>
      </c>
      <c r="L18" s="82">
        <v>2</v>
      </c>
      <c r="M18" s="82">
        <v>1</v>
      </c>
      <c r="N18" s="82">
        <v>1</v>
      </c>
      <c r="O18" s="82">
        <v>3</v>
      </c>
      <c r="P18" s="82">
        <v>3</v>
      </c>
      <c r="Q18" s="82">
        <v>2</v>
      </c>
      <c r="R18" s="82">
        <v>1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64">
        <f t="shared" si="1"/>
        <v>2.25</v>
      </c>
      <c r="AH18" s="65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2</v>
      </c>
      <c r="B19" s="80" t="s">
        <v>18</v>
      </c>
      <c r="C19" s="81">
        <v>5</v>
      </c>
      <c r="D19" s="82">
        <v>2</v>
      </c>
      <c r="E19" s="82">
        <v>2</v>
      </c>
      <c r="F19" s="82">
        <v>1</v>
      </c>
      <c r="G19" s="82">
        <v>1</v>
      </c>
      <c r="H19" s="82">
        <v>2</v>
      </c>
      <c r="I19" s="82">
        <v>2</v>
      </c>
      <c r="J19" s="82">
        <v>2</v>
      </c>
      <c r="K19" s="82">
        <v>2</v>
      </c>
      <c r="L19" s="82">
        <v>1</v>
      </c>
      <c r="M19" s="82">
        <v>2</v>
      </c>
      <c r="N19" s="82">
        <v>2</v>
      </c>
      <c r="O19" s="82">
        <v>3</v>
      </c>
      <c r="P19" s="82">
        <v>2</v>
      </c>
      <c r="Q19" s="82">
        <v>1</v>
      </c>
      <c r="R19" s="82">
        <v>2</v>
      </c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/>
      <c r="AG19" s="64">
        <f t="shared" si="1"/>
        <v>2</v>
      </c>
      <c r="AH19" s="65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0" t="s">
        <v>19</v>
      </c>
      <c r="C20" s="81">
        <v>5</v>
      </c>
      <c r="D20" s="82">
        <v>1</v>
      </c>
      <c r="E20" s="82">
        <v>1</v>
      </c>
      <c r="F20" s="82">
        <v>2</v>
      </c>
      <c r="G20" s="82">
        <v>3</v>
      </c>
      <c r="H20" s="82">
        <v>3</v>
      </c>
      <c r="I20" s="82">
        <v>3</v>
      </c>
      <c r="J20" s="82">
        <v>1</v>
      </c>
      <c r="K20" s="82">
        <v>1</v>
      </c>
      <c r="L20" s="82">
        <v>2</v>
      </c>
      <c r="M20" s="82">
        <v>3</v>
      </c>
      <c r="N20" s="82">
        <v>3</v>
      </c>
      <c r="O20" s="82">
        <v>3</v>
      </c>
      <c r="P20" s="82">
        <v>1</v>
      </c>
      <c r="Q20" s="82">
        <v>2</v>
      </c>
      <c r="R20" s="82">
        <v>3</v>
      </c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  <c r="AG20" s="64">
        <v>4.5</v>
      </c>
      <c r="AH20" s="65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2.8125</v>
      </c>
      <c r="B21" s="83" t="s">
        <v>20</v>
      </c>
      <c r="C21" s="81">
        <v>3</v>
      </c>
      <c r="D21" s="82">
        <v>2</v>
      </c>
      <c r="E21" s="82">
        <v>3</v>
      </c>
      <c r="F21" s="82">
        <v>3</v>
      </c>
      <c r="G21" s="82">
        <v>2</v>
      </c>
      <c r="H21" s="82">
        <v>3</v>
      </c>
      <c r="I21" s="82">
        <v>3</v>
      </c>
      <c r="J21" s="82">
        <v>2</v>
      </c>
      <c r="K21" s="82">
        <v>3</v>
      </c>
      <c r="L21" s="82">
        <v>3</v>
      </c>
      <c r="M21" s="82">
        <v>3</v>
      </c>
      <c r="N21" s="82">
        <v>3</v>
      </c>
      <c r="O21" s="82">
        <v>3</v>
      </c>
      <c r="P21" s="82">
        <v>3</v>
      </c>
      <c r="Q21" s="82">
        <v>3</v>
      </c>
      <c r="R21" s="82">
        <v>3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64">
        <f t="shared" si="1"/>
        <v>2.8125</v>
      </c>
      <c r="AH21" s="65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1.9375</v>
      </c>
      <c r="B22" s="80" t="s">
        <v>21</v>
      </c>
      <c r="C22" s="81">
        <v>1</v>
      </c>
      <c r="D22" s="82">
        <v>3</v>
      </c>
      <c r="E22" s="82">
        <v>2</v>
      </c>
      <c r="F22" s="82">
        <v>3</v>
      </c>
      <c r="G22" s="82">
        <v>1</v>
      </c>
      <c r="H22" s="82">
        <v>1</v>
      </c>
      <c r="I22" s="82">
        <v>1</v>
      </c>
      <c r="J22" s="82">
        <v>3</v>
      </c>
      <c r="K22" s="82">
        <v>2</v>
      </c>
      <c r="L22" s="82">
        <v>3</v>
      </c>
      <c r="M22" s="82">
        <v>1</v>
      </c>
      <c r="N22" s="82">
        <v>1</v>
      </c>
      <c r="O22" s="82">
        <v>3</v>
      </c>
      <c r="P22" s="82">
        <v>2</v>
      </c>
      <c r="Q22" s="82">
        <v>3</v>
      </c>
      <c r="R22" s="82">
        <v>1</v>
      </c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/>
      <c r="AG22" s="64">
        <f t="shared" si="1"/>
        <v>1.9375</v>
      </c>
      <c r="AH22" s="65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1.875</v>
      </c>
      <c r="B23" s="80" t="s">
        <v>22</v>
      </c>
      <c r="C23" s="81">
        <v>2</v>
      </c>
      <c r="D23" s="82">
        <v>3</v>
      </c>
      <c r="E23" s="82">
        <v>1</v>
      </c>
      <c r="F23" s="82">
        <v>1</v>
      </c>
      <c r="G23" s="82">
        <v>3</v>
      </c>
      <c r="H23" s="82">
        <v>2</v>
      </c>
      <c r="I23" s="82">
        <v>2</v>
      </c>
      <c r="J23" s="82">
        <v>3</v>
      </c>
      <c r="K23" s="82">
        <v>1</v>
      </c>
      <c r="L23" s="82">
        <v>1</v>
      </c>
      <c r="M23" s="82">
        <v>2</v>
      </c>
      <c r="N23" s="82">
        <v>2</v>
      </c>
      <c r="O23" s="82">
        <v>3</v>
      </c>
      <c r="P23" s="82">
        <v>1</v>
      </c>
      <c r="Q23" s="82">
        <v>1</v>
      </c>
      <c r="R23" s="82">
        <v>2</v>
      </c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64">
        <f t="shared" si="1"/>
        <v>1.875</v>
      </c>
      <c r="AH23" s="65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2.8125</v>
      </c>
      <c r="B24" s="83" t="s">
        <v>23</v>
      </c>
      <c r="C24" s="81">
        <v>5</v>
      </c>
      <c r="D24" s="82">
        <v>2</v>
      </c>
      <c r="E24" s="82">
        <v>3</v>
      </c>
      <c r="F24" s="82">
        <v>3</v>
      </c>
      <c r="G24" s="82">
        <v>3</v>
      </c>
      <c r="H24" s="82">
        <v>3</v>
      </c>
      <c r="I24" s="82">
        <v>3</v>
      </c>
      <c r="J24" s="82">
        <v>2</v>
      </c>
      <c r="K24" s="82">
        <v>3</v>
      </c>
      <c r="L24" s="82">
        <v>2</v>
      </c>
      <c r="M24" s="82">
        <v>3</v>
      </c>
      <c r="N24" s="82">
        <v>3</v>
      </c>
      <c r="O24" s="82">
        <v>2</v>
      </c>
      <c r="P24" s="82">
        <v>3</v>
      </c>
      <c r="Q24" s="82">
        <v>2</v>
      </c>
      <c r="R24" s="82">
        <v>3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64">
        <f t="shared" si="1"/>
        <v>2.8125</v>
      </c>
      <c r="AH24" s="65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2.125</v>
      </c>
      <c r="B25" s="80" t="s">
        <v>2</v>
      </c>
      <c r="C25" s="81">
        <v>2</v>
      </c>
      <c r="D25" s="82">
        <v>1</v>
      </c>
      <c r="E25" s="82">
        <v>3</v>
      </c>
      <c r="F25" s="82">
        <v>3</v>
      </c>
      <c r="G25" s="82">
        <v>1</v>
      </c>
      <c r="H25" s="82">
        <v>2</v>
      </c>
      <c r="I25" s="82">
        <v>2</v>
      </c>
      <c r="J25" s="82">
        <v>1</v>
      </c>
      <c r="K25" s="82">
        <v>3</v>
      </c>
      <c r="L25" s="82">
        <v>3</v>
      </c>
      <c r="M25" s="82">
        <v>2</v>
      </c>
      <c r="N25" s="82">
        <v>2</v>
      </c>
      <c r="O25" s="82">
        <v>1</v>
      </c>
      <c r="P25" s="82">
        <v>3</v>
      </c>
      <c r="Q25" s="82">
        <v>3</v>
      </c>
      <c r="R25" s="82">
        <v>2</v>
      </c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64">
        <f t="shared" si="1"/>
        <v>2.125</v>
      </c>
      <c r="AH25" s="65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1.5625</v>
      </c>
      <c r="B26" s="80" t="s">
        <v>24</v>
      </c>
      <c r="C26" s="81">
        <v>1</v>
      </c>
      <c r="D26" s="82">
        <v>1</v>
      </c>
      <c r="E26" s="82">
        <v>1</v>
      </c>
      <c r="F26" s="82">
        <v>3</v>
      </c>
      <c r="G26" s="82">
        <v>2</v>
      </c>
      <c r="H26" s="82">
        <v>1</v>
      </c>
      <c r="I26" s="82">
        <v>3</v>
      </c>
      <c r="J26" s="82">
        <v>1</v>
      </c>
      <c r="K26" s="82">
        <v>1</v>
      </c>
      <c r="L26" s="82">
        <v>2</v>
      </c>
      <c r="M26" s="82">
        <v>1</v>
      </c>
      <c r="N26" s="82">
        <v>1</v>
      </c>
      <c r="O26" s="82">
        <v>1</v>
      </c>
      <c r="P26" s="82">
        <v>3</v>
      </c>
      <c r="Q26" s="82">
        <v>2</v>
      </c>
      <c r="R26" s="82">
        <v>1</v>
      </c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64">
        <f t="shared" si="1"/>
        <v>1.5625</v>
      </c>
      <c r="AH26" s="65" t="str">
        <f t="shared" si="3"/>
        <v>Geliştirmeli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1.875</v>
      </c>
      <c r="B27" s="80" t="s">
        <v>25</v>
      </c>
      <c r="C27" s="81">
        <v>5</v>
      </c>
      <c r="D27" s="82">
        <v>1</v>
      </c>
      <c r="E27" s="82">
        <v>2</v>
      </c>
      <c r="F27" s="82">
        <v>3</v>
      </c>
      <c r="G27" s="82">
        <v>3</v>
      </c>
      <c r="H27" s="82">
        <v>1</v>
      </c>
      <c r="I27" s="82">
        <v>3</v>
      </c>
      <c r="J27" s="82">
        <v>1</v>
      </c>
      <c r="K27" s="82">
        <v>2</v>
      </c>
      <c r="L27" s="82">
        <v>1</v>
      </c>
      <c r="M27" s="82">
        <v>1</v>
      </c>
      <c r="N27" s="82">
        <v>1</v>
      </c>
      <c r="O27" s="82">
        <v>1</v>
      </c>
      <c r="P27" s="82">
        <v>3</v>
      </c>
      <c r="Q27" s="82">
        <v>1</v>
      </c>
      <c r="R27" s="82">
        <v>1</v>
      </c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  <c r="AG27" s="64">
        <f t="shared" si="1"/>
        <v>1.875</v>
      </c>
      <c r="AH27" s="65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2.0625</v>
      </c>
      <c r="B28" s="80" t="s">
        <v>26</v>
      </c>
      <c r="C28" s="81">
        <v>1</v>
      </c>
      <c r="D28" s="82">
        <v>3</v>
      </c>
      <c r="E28" s="82">
        <v>3</v>
      </c>
      <c r="F28" s="82">
        <v>3</v>
      </c>
      <c r="G28" s="82">
        <v>2</v>
      </c>
      <c r="H28" s="82">
        <v>1</v>
      </c>
      <c r="I28" s="82">
        <v>3</v>
      </c>
      <c r="J28" s="82">
        <v>3</v>
      </c>
      <c r="K28" s="82">
        <v>3</v>
      </c>
      <c r="L28" s="82">
        <v>1</v>
      </c>
      <c r="M28" s="82">
        <v>1</v>
      </c>
      <c r="N28" s="82">
        <v>1</v>
      </c>
      <c r="O28" s="82">
        <v>3</v>
      </c>
      <c r="P28" s="82">
        <v>3</v>
      </c>
      <c r="Q28" s="82">
        <v>1</v>
      </c>
      <c r="R28" s="82">
        <v>1</v>
      </c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64">
        <f t="shared" si="1"/>
        <v>2.0625</v>
      </c>
      <c r="AH28" s="65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2.125</v>
      </c>
      <c r="B29" s="80" t="s">
        <v>27</v>
      </c>
      <c r="C29" s="81">
        <v>5</v>
      </c>
      <c r="D29" s="82">
        <v>3</v>
      </c>
      <c r="E29" s="82">
        <v>2</v>
      </c>
      <c r="F29" s="82">
        <v>3</v>
      </c>
      <c r="G29" s="82">
        <v>1</v>
      </c>
      <c r="H29" s="82">
        <v>1</v>
      </c>
      <c r="I29" s="82">
        <v>1</v>
      </c>
      <c r="J29" s="82">
        <v>3</v>
      </c>
      <c r="K29" s="82">
        <v>2</v>
      </c>
      <c r="L29" s="82">
        <v>1</v>
      </c>
      <c r="M29" s="82">
        <v>1</v>
      </c>
      <c r="N29" s="82">
        <v>1</v>
      </c>
      <c r="O29" s="82">
        <v>3</v>
      </c>
      <c r="P29" s="82">
        <v>3</v>
      </c>
      <c r="Q29" s="82">
        <v>1</v>
      </c>
      <c r="R29" s="82">
        <v>3</v>
      </c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64">
        <f t="shared" si="1"/>
        <v>2.125</v>
      </c>
      <c r="AH29" s="65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1.9375</v>
      </c>
      <c r="B30" s="80" t="s">
        <v>28</v>
      </c>
      <c r="C30" s="81">
        <v>2</v>
      </c>
      <c r="D30" s="82">
        <v>2</v>
      </c>
      <c r="E30" s="82">
        <v>1</v>
      </c>
      <c r="F30" s="82">
        <v>3</v>
      </c>
      <c r="G30" s="82">
        <v>2</v>
      </c>
      <c r="H30" s="82">
        <v>2</v>
      </c>
      <c r="I30" s="82">
        <v>2</v>
      </c>
      <c r="J30" s="82">
        <v>2</v>
      </c>
      <c r="K30" s="82">
        <v>1</v>
      </c>
      <c r="L30" s="82">
        <v>1</v>
      </c>
      <c r="M30" s="82">
        <v>2</v>
      </c>
      <c r="N30" s="82">
        <v>2</v>
      </c>
      <c r="O30" s="82">
        <v>2</v>
      </c>
      <c r="P30" s="82">
        <v>3</v>
      </c>
      <c r="Q30" s="82">
        <v>1</v>
      </c>
      <c r="R30" s="82">
        <v>3</v>
      </c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64">
        <f t="shared" si="1"/>
        <v>1.9375</v>
      </c>
      <c r="AH30" s="65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2.5</v>
      </c>
      <c r="B31" s="80" t="s">
        <v>29</v>
      </c>
      <c r="C31" s="81">
        <v>2</v>
      </c>
      <c r="D31" s="82">
        <v>3</v>
      </c>
      <c r="E31" s="82">
        <v>2</v>
      </c>
      <c r="F31" s="82">
        <v>3</v>
      </c>
      <c r="G31" s="82">
        <v>3</v>
      </c>
      <c r="H31" s="82">
        <v>2</v>
      </c>
      <c r="I31" s="82">
        <v>3</v>
      </c>
      <c r="J31" s="82">
        <v>3</v>
      </c>
      <c r="K31" s="82">
        <v>2</v>
      </c>
      <c r="L31" s="82">
        <v>2</v>
      </c>
      <c r="M31" s="82">
        <v>2</v>
      </c>
      <c r="N31" s="82">
        <v>2</v>
      </c>
      <c r="O31" s="82">
        <v>3</v>
      </c>
      <c r="P31" s="82">
        <v>3</v>
      </c>
      <c r="Q31" s="82">
        <v>2</v>
      </c>
      <c r="R31" s="82">
        <v>3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/>
      <c r="AG31" s="64">
        <f t="shared" si="1"/>
        <v>2.5</v>
      </c>
      <c r="AH31" s="65" t="str">
        <f t="shared" si="3"/>
        <v>Orta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2.5625</v>
      </c>
      <c r="B32" s="80" t="s">
        <v>30</v>
      </c>
      <c r="C32" s="81">
        <v>2</v>
      </c>
      <c r="D32" s="82">
        <v>3</v>
      </c>
      <c r="E32" s="82">
        <v>3</v>
      </c>
      <c r="F32" s="82">
        <v>3</v>
      </c>
      <c r="G32" s="82">
        <v>3</v>
      </c>
      <c r="H32" s="82">
        <v>2</v>
      </c>
      <c r="I32" s="82">
        <v>3</v>
      </c>
      <c r="J32" s="82">
        <v>3</v>
      </c>
      <c r="K32" s="82">
        <v>3</v>
      </c>
      <c r="L32" s="82">
        <v>2</v>
      </c>
      <c r="M32" s="82">
        <v>2</v>
      </c>
      <c r="N32" s="82">
        <v>2</v>
      </c>
      <c r="O32" s="82">
        <v>3</v>
      </c>
      <c r="P32" s="82">
        <v>3</v>
      </c>
      <c r="Q32" s="82">
        <v>2</v>
      </c>
      <c r="R32" s="82">
        <v>2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/>
      <c r="AG32" s="64">
        <f t="shared" si="1"/>
        <v>2.5625</v>
      </c>
      <c r="AH32" s="65" t="str">
        <f t="shared" si="3"/>
        <v>Orta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2.5625</v>
      </c>
      <c r="B33" s="80" t="s">
        <v>31</v>
      </c>
      <c r="C33" s="81">
        <v>2</v>
      </c>
      <c r="D33" s="82">
        <v>3</v>
      </c>
      <c r="E33" s="82">
        <v>3</v>
      </c>
      <c r="F33" s="82">
        <v>3</v>
      </c>
      <c r="G33" s="82">
        <v>2</v>
      </c>
      <c r="H33" s="82">
        <v>2</v>
      </c>
      <c r="I33" s="82">
        <v>3</v>
      </c>
      <c r="J33" s="82">
        <v>3</v>
      </c>
      <c r="K33" s="82">
        <v>3</v>
      </c>
      <c r="L33" s="82">
        <v>2</v>
      </c>
      <c r="M33" s="82">
        <v>2</v>
      </c>
      <c r="N33" s="82">
        <v>2</v>
      </c>
      <c r="O33" s="82">
        <v>3</v>
      </c>
      <c r="P33" s="82">
        <v>3</v>
      </c>
      <c r="Q33" s="82">
        <v>2</v>
      </c>
      <c r="R33" s="82">
        <v>3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/>
      <c r="AG33" s="64">
        <f t="shared" si="1"/>
        <v>2.5625</v>
      </c>
      <c r="AH33" s="65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2.5</v>
      </c>
      <c r="B34" s="80" t="s">
        <v>32</v>
      </c>
      <c r="C34" s="81">
        <v>3</v>
      </c>
      <c r="D34" s="82">
        <v>2</v>
      </c>
      <c r="E34" s="82">
        <v>2</v>
      </c>
      <c r="F34" s="82">
        <v>3</v>
      </c>
      <c r="G34" s="82">
        <v>2</v>
      </c>
      <c r="H34" s="82">
        <v>3</v>
      </c>
      <c r="I34" s="82">
        <v>3</v>
      </c>
      <c r="J34" s="82">
        <v>2</v>
      </c>
      <c r="K34" s="82">
        <v>3</v>
      </c>
      <c r="L34" s="82">
        <v>2</v>
      </c>
      <c r="M34" s="82">
        <v>3</v>
      </c>
      <c r="N34" s="82">
        <v>3</v>
      </c>
      <c r="O34" s="82">
        <v>2</v>
      </c>
      <c r="P34" s="82">
        <v>2</v>
      </c>
      <c r="Q34" s="82">
        <v>2</v>
      </c>
      <c r="R34" s="82">
        <v>3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/>
      <c r="AG34" s="64">
        <f t="shared" si="1"/>
        <v>2.5</v>
      </c>
      <c r="AH34" s="65" t="str">
        <f t="shared" si="3"/>
        <v>Orta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2.625</v>
      </c>
      <c r="B35" s="80" t="s">
        <v>33</v>
      </c>
      <c r="C35" s="81">
        <v>3</v>
      </c>
      <c r="D35" s="82">
        <v>2</v>
      </c>
      <c r="E35" s="82">
        <v>2</v>
      </c>
      <c r="F35" s="82">
        <v>3</v>
      </c>
      <c r="G35" s="82">
        <v>2</v>
      </c>
      <c r="H35" s="82">
        <v>3</v>
      </c>
      <c r="I35" s="82">
        <v>3</v>
      </c>
      <c r="J35" s="82">
        <v>2</v>
      </c>
      <c r="K35" s="82">
        <v>3</v>
      </c>
      <c r="L35" s="82">
        <v>3</v>
      </c>
      <c r="M35" s="82">
        <v>3</v>
      </c>
      <c r="N35" s="82">
        <v>3</v>
      </c>
      <c r="O35" s="82">
        <v>2</v>
      </c>
      <c r="P35" s="82">
        <v>2</v>
      </c>
      <c r="Q35" s="82">
        <v>3</v>
      </c>
      <c r="R35" s="82">
        <v>3</v>
      </c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/>
      <c r="AG35" s="64">
        <f t="shared" si="1"/>
        <v>2.625</v>
      </c>
      <c r="AH35" s="65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2.625</v>
      </c>
      <c r="B36" s="80" t="s">
        <v>55</v>
      </c>
      <c r="C36" s="81">
        <v>3</v>
      </c>
      <c r="D36" s="82">
        <v>2</v>
      </c>
      <c r="E36" s="82">
        <v>3</v>
      </c>
      <c r="F36" s="82">
        <v>3</v>
      </c>
      <c r="G36" s="82">
        <v>1</v>
      </c>
      <c r="H36" s="82">
        <v>3</v>
      </c>
      <c r="I36" s="82">
        <v>3</v>
      </c>
      <c r="J36" s="82">
        <v>2</v>
      </c>
      <c r="K36" s="82">
        <v>3</v>
      </c>
      <c r="L36" s="82">
        <v>3</v>
      </c>
      <c r="M36" s="82">
        <v>3</v>
      </c>
      <c r="N36" s="82">
        <v>3</v>
      </c>
      <c r="O36" s="82">
        <v>2</v>
      </c>
      <c r="P36" s="82">
        <v>2</v>
      </c>
      <c r="Q36" s="82">
        <v>3</v>
      </c>
      <c r="R36" s="82">
        <v>3</v>
      </c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/>
      <c r="AG36" s="64">
        <f t="shared" si="1"/>
        <v>2.625</v>
      </c>
      <c r="AH36" s="65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2.1875</v>
      </c>
      <c r="B37" s="80" t="s">
        <v>34</v>
      </c>
      <c r="C37" s="81">
        <v>2</v>
      </c>
      <c r="D37" s="82">
        <v>2</v>
      </c>
      <c r="E37" s="82">
        <v>3</v>
      </c>
      <c r="F37" s="82">
        <v>3</v>
      </c>
      <c r="G37" s="82">
        <v>1</v>
      </c>
      <c r="H37" s="82">
        <v>2</v>
      </c>
      <c r="I37" s="82">
        <v>2</v>
      </c>
      <c r="J37" s="82">
        <v>2</v>
      </c>
      <c r="K37" s="82">
        <v>3</v>
      </c>
      <c r="L37" s="82">
        <v>3</v>
      </c>
      <c r="M37" s="82">
        <v>2</v>
      </c>
      <c r="N37" s="82">
        <v>2</v>
      </c>
      <c r="O37" s="82">
        <v>2</v>
      </c>
      <c r="P37" s="82">
        <v>1</v>
      </c>
      <c r="Q37" s="82">
        <v>3</v>
      </c>
      <c r="R37" s="82">
        <v>2</v>
      </c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64">
        <f t="shared" si="1"/>
        <v>2.1875</v>
      </c>
      <c r="AH37" s="65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1.875</v>
      </c>
      <c r="B38" s="80" t="s">
        <v>35</v>
      </c>
      <c r="C38" s="81">
        <v>2</v>
      </c>
      <c r="D38" s="82">
        <v>1</v>
      </c>
      <c r="E38" s="82">
        <v>3</v>
      </c>
      <c r="F38" s="82">
        <v>2</v>
      </c>
      <c r="G38" s="82">
        <v>2</v>
      </c>
      <c r="H38" s="82">
        <v>2</v>
      </c>
      <c r="I38" s="82">
        <v>2</v>
      </c>
      <c r="J38" s="82">
        <v>1</v>
      </c>
      <c r="K38" s="82">
        <v>3</v>
      </c>
      <c r="L38" s="82">
        <v>2</v>
      </c>
      <c r="M38" s="82">
        <v>2</v>
      </c>
      <c r="N38" s="82">
        <v>2</v>
      </c>
      <c r="O38" s="82">
        <v>1</v>
      </c>
      <c r="P38" s="82">
        <v>1</v>
      </c>
      <c r="Q38" s="82">
        <v>2</v>
      </c>
      <c r="R38" s="82">
        <v>2</v>
      </c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/>
      <c r="AG38" s="64">
        <f t="shared" si="1"/>
        <v>1.875</v>
      </c>
      <c r="AH38" s="65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1.8125</v>
      </c>
      <c r="B39" s="80" t="s">
        <v>36</v>
      </c>
      <c r="C39" s="81">
        <v>1</v>
      </c>
      <c r="D39" s="82">
        <v>1</v>
      </c>
      <c r="E39" s="82">
        <v>3</v>
      </c>
      <c r="F39" s="82">
        <v>2</v>
      </c>
      <c r="G39" s="82">
        <v>2</v>
      </c>
      <c r="H39" s="82">
        <v>1</v>
      </c>
      <c r="I39" s="82">
        <v>3</v>
      </c>
      <c r="J39" s="82">
        <v>1</v>
      </c>
      <c r="K39" s="82">
        <v>3</v>
      </c>
      <c r="L39" s="82">
        <v>2</v>
      </c>
      <c r="M39" s="82">
        <v>1</v>
      </c>
      <c r="N39" s="82">
        <v>3</v>
      </c>
      <c r="O39" s="82">
        <v>1</v>
      </c>
      <c r="P39" s="82">
        <v>2</v>
      </c>
      <c r="Q39" s="82">
        <v>2</v>
      </c>
      <c r="R39" s="82">
        <v>1</v>
      </c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/>
      <c r="AG39" s="64">
        <f t="shared" si="1"/>
        <v>1.8125</v>
      </c>
      <c r="AH39" s="65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2.1875</v>
      </c>
      <c r="B40" s="80" t="s">
        <v>37</v>
      </c>
      <c r="C40" s="81">
        <v>3</v>
      </c>
      <c r="D40" s="82">
        <v>1</v>
      </c>
      <c r="E40" s="82">
        <v>3</v>
      </c>
      <c r="F40" s="82">
        <v>1</v>
      </c>
      <c r="G40" s="82">
        <v>3</v>
      </c>
      <c r="H40" s="82">
        <v>3</v>
      </c>
      <c r="I40" s="82">
        <v>3</v>
      </c>
      <c r="J40" s="82">
        <v>1</v>
      </c>
      <c r="K40" s="82">
        <v>3</v>
      </c>
      <c r="L40" s="82">
        <v>1</v>
      </c>
      <c r="M40" s="82">
        <v>3</v>
      </c>
      <c r="N40" s="82">
        <v>3</v>
      </c>
      <c r="O40" s="82">
        <v>1</v>
      </c>
      <c r="P40" s="82">
        <v>2</v>
      </c>
      <c r="Q40" s="82">
        <v>1</v>
      </c>
      <c r="R40" s="82">
        <v>3</v>
      </c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64">
        <f t="shared" si="1"/>
        <v>2.1875</v>
      </c>
      <c r="AH40" s="65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1.625</v>
      </c>
      <c r="B41" s="80" t="s">
        <v>38</v>
      </c>
      <c r="C41" s="81">
        <v>1</v>
      </c>
      <c r="D41" s="82">
        <v>1</v>
      </c>
      <c r="E41" s="82">
        <v>3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3</v>
      </c>
      <c r="L41" s="82">
        <v>3</v>
      </c>
      <c r="M41" s="82">
        <v>1</v>
      </c>
      <c r="N41" s="82">
        <v>1</v>
      </c>
      <c r="O41" s="82">
        <v>1</v>
      </c>
      <c r="P41" s="82">
        <v>3</v>
      </c>
      <c r="Q41" s="82">
        <v>3</v>
      </c>
      <c r="R41" s="82">
        <v>1</v>
      </c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64">
        <f t="shared" si="1"/>
        <v>1.625</v>
      </c>
      <c r="AH41" s="65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1.8125</v>
      </c>
      <c r="B42" s="80" t="s">
        <v>39</v>
      </c>
      <c r="C42" s="81">
        <v>3</v>
      </c>
      <c r="D42" s="82">
        <v>1</v>
      </c>
      <c r="E42" s="82">
        <v>1</v>
      </c>
      <c r="F42" s="82">
        <v>1</v>
      </c>
      <c r="G42" s="82">
        <v>1</v>
      </c>
      <c r="H42" s="82">
        <v>3</v>
      </c>
      <c r="I42" s="82">
        <v>3</v>
      </c>
      <c r="J42" s="82">
        <v>1</v>
      </c>
      <c r="K42" s="82">
        <v>2</v>
      </c>
      <c r="L42" s="82">
        <v>1</v>
      </c>
      <c r="M42" s="82">
        <v>3</v>
      </c>
      <c r="N42" s="82">
        <v>3</v>
      </c>
      <c r="O42" s="82">
        <v>1</v>
      </c>
      <c r="P42" s="82">
        <v>1</v>
      </c>
      <c r="Q42" s="82">
        <v>1</v>
      </c>
      <c r="R42" s="82">
        <v>3</v>
      </c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/>
      <c r="AG42" s="64">
        <f t="shared" si="1"/>
        <v>1.8125</v>
      </c>
      <c r="AH42" s="65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4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4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4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4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4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4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4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4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88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6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67">
        <f>IFERROR(AVERAGE(C3:C52),0)</f>
        <v>3.6</v>
      </c>
      <c r="D53" s="67">
        <f t="shared" ref="D53:AE53" si="5">IFERROR(AVERAGE(D3:D52),0)</f>
        <v>2.0249999999999999</v>
      </c>
      <c r="E53" s="67">
        <f t="shared" si="5"/>
        <v>2.1749999999999998</v>
      </c>
      <c r="F53" s="67">
        <f t="shared" si="5"/>
        <v>2.25</v>
      </c>
      <c r="G53" s="67">
        <f t="shared" si="5"/>
        <v>2</v>
      </c>
      <c r="H53" s="67">
        <f t="shared" si="5"/>
        <v>2.125</v>
      </c>
      <c r="I53" s="67">
        <f t="shared" si="5"/>
        <v>2.4</v>
      </c>
      <c r="J53" s="67">
        <f t="shared" si="5"/>
        <v>2.0750000000000002</v>
      </c>
      <c r="K53" s="67">
        <f t="shared" si="5"/>
        <v>2.25</v>
      </c>
      <c r="L53" s="67">
        <f t="shared" si="5"/>
        <v>2.0499999999999998</v>
      </c>
      <c r="M53" s="67">
        <f t="shared" si="5"/>
        <v>2.125</v>
      </c>
      <c r="N53" s="67">
        <f t="shared" si="5"/>
        <v>2.2000000000000002</v>
      </c>
      <c r="O53" s="67">
        <f t="shared" si="5"/>
        <v>2.35</v>
      </c>
      <c r="P53" s="67">
        <f t="shared" si="5"/>
        <v>2.2000000000000002</v>
      </c>
      <c r="Q53" s="67">
        <f t="shared" si="5"/>
        <v>2.125</v>
      </c>
      <c r="R53" s="67">
        <f t="shared" si="5"/>
        <v>2.2000000000000002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109">
        <f>IFERROR(AVERAGE(AG3:AG52),0)</f>
        <v>2.3140624999999999</v>
      </c>
      <c r="AH53" s="111"/>
    </row>
    <row r="54" spans="1:52" ht="75" customHeight="1" thickBot="1" x14ac:dyDescent="0.35">
      <c r="A54" s="14"/>
      <c r="B54" s="19" t="s">
        <v>51</v>
      </c>
      <c r="C54" s="69" t="str">
        <f>IF(AND(C53&gt;=1.5,C53&lt;=5),"ÖĞRETİLDİ",IF(AND(C53&lt;=1.49,C53&gt;0),"ÖĞRETİLEMEDİ",IF(C53=0," ")))</f>
        <v>ÖĞRETİLDİ</v>
      </c>
      <c r="D54" s="69" t="str">
        <f t="shared" ref="D54:AD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 t="str">
        <f t="shared" si="6"/>
        <v>ÖĞRETİLDİ</v>
      </c>
      <c r="O54" s="69" t="str">
        <f t="shared" si="6"/>
        <v>ÖĞRETİLDİ</v>
      </c>
      <c r="P54" s="69" t="str">
        <f t="shared" si="6"/>
        <v>ÖĞRETİLDİ</v>
      </c>
      <c r="Q54" s="69" t="str">
        <f t="shared" si="6"/>
        <v>ÖĞRETİLDİ</v>
      </c>
      <c r="R54" s="69" t="str">
        <f t="shared" si="6"/>
        <v>ÖĞRETİLDİ</v>
      </c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10"/>
      <c r="AH54" s="11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E57" si="7">D53</f>
        <v>2.0249999999999999</v>
      </c>
      <c r="E57" s="28">
        <f t="shared" si="7"/>
        <v>2.1749999999999998</v>
      </c>
      <c r="F57" s="28">
        <f t="shared" si="7"/>
        <v>2.25</v>
      </c>
      <c r="G57" s="28">
        <f t="shared" si="7"/>
        <v>2</v>
      </c>
      <c r="H57" s="28">
        <f t="shared" si="7"/>
        <v>2.125</v>
      </c>
      <c r="I57" s="29">
        <f t="shared" si="7"/>
        <v>2.4</v>
      </c>
      <c r="J57" s="29">
        <f t="shared" si="7"/>
        <v>2.0750000000000002</v>
      </c>
      <c r="K57" s="29">
        <f t="shared" si="7"/>
        <v>2.25</v>
      </c>
      <c r="L57" s="29">
        <f t="shared" si="7"/>
        <v>2.0499999999999998</v>
      </c>
      <c r="M57" s="29">
        <f t="shared" si="7"/>
        <v>2.125</v>
      </c>
      <c r="N57" s="29">
        <f t="shared" si="7"/>
        <v>2.2000000000000002</v>
      </c>
      <c r="O57" s="29">
        <f t="shared" si="7"/>
        <v>2.35</v>
      </c>
      <c r="P57" s="29">
        <f t="shared" si="7"/>
        <v>2.2000000000000002</v>
      </c>
      <c r="Q57" s="29">
        <f t="shared" si="7"/>
        <v>2.125</v>
      </c>
      <c r="R57" s="29">
        <f t="shared" si="7"/>
        <v>2.2000000000000002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Y.4.1.1. İnsan olmanın niteliklerini açıklar.</v>
      </c>
      <c r="D58" s="34" t="str">
        <f t="shared" ref="D58:AE58" si="8">D2</f>
        <v>Y.4.1.2. İnsanın doğuştan gelen temel ve vazgeçilmez hakları olduğunu bilir.</v>
      </c>
      <c r="E58" s="34" t="str">
        <f t="shared" si="8"/>
        <v>Y.4.1.3. Haklarına kendi yaşamından örnekler verir.</v>
      </c>
      <c r="F58" s="34" t="str">
        <f t="shared" si="8"/>
        <v>Y.4.1.4. Çocuk ile yetişkin arasındaki farkları açıklar.</v>
      </c>
      <c r="G58" s="34" t="str">
        <f t="shared" si="8"/>
        <v>Y.4.2.1. Hak, özgürlük ve sorumluluk arasındaki ilişkiyi fark eder.</v>
      </c>
      <c r="H58" s="34" t="str">
        <f t="shared" si="8"/>
        <v>Y.4.2.2. İnsan olma sorumluluğunu taşımanın yollarını açıklar.</v>
      </c>
      <c r="I58" s="34" t="str">
        <f t="shared" si="8"/>
        <v>Y.4.2.3. Hak ve özgürlüklerini kullanabilen ve kullanamayan çocukların yaşantılarını karşılaştırır.</v>
      </c>
      <c r="J58" s="34" t="str">
        <f t="shared" si="8"/>
        <v>Y.4.2.4. Hak ve özgürlüklerinin ihlal edildiği veya kısıtlandığı durumlarda hissettiklerini ifade eder.</v>
      </c>
      <c r="K58" s="34" t="str">
        <f t="shared" si="8"/>
        <v>Y.4.2.5. Hak ve özgürlüklerin ihlal edildiği veya kısıtlandığı durumların çözümünde ne tür sorumluluklar üstlenebileceğine ilişkin örnekler verir.</v>
      </c>
      <c r="L58" s="34" t="str">
        <f t="shared" si="8"/>
        <v>Y.4.2.6. Hak ve özgürlüklere saygı gösterir.</v>
      </c>
      <c r="M58" s="34" t="str">
        <f t="shared" si="8"/>
        <v>Y.4.2.7. Hak ve özgürlüklerin kullanılmasının birlikte yaşama kültürüne etkisini değerlendirir.</v>
      </c>
      <c r="N58" s="34" t="str">
        <f t="shared" si="8"/>
        <v>Y.4.3.1. İnsanların farklılıklarına saygı gösterir.</v>
      </c>
      <c r="O58" s="34" t="str">
        <f t="shared" si="8"/>
        <v>Y.4.3.2. Adalet ve eşitlik kavramlarını birbiriyle ilişkili olarak açıklar.</v>
      </c>
      <c r="P58" s="34" t="str">
        <f t="shared" si="8"/>
        <v>Y.4.3.3. İnsanların hak ve özgürlükler bakımından eşit olduğunu bilir.</v>
      </c>
      <c r="Q58" s="34" t="str">
        <f t="shared" si="8"/>
        <v>Y.4.3.4. Adaletin veya eşitliğin sağlandığı ve sağlanamadığı durumları karşılaştırır.</v>
      </c>
      <c r="R58" s="34" t="str">
        <f t="shared" si="8"/>
        <v>CANLI DERSLERE KATILIM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5</v>
      </c>
      <c r="D60" s="38">
        <f>+$AG$4</f>
        <v>2.125</v>
      </c>
      <c r="E60" s="38">
        <f>+$AG$5</f>
        <v>1.9375</v>
      </c>
      <c r="F60" s="38">
        <f>+$AG$6</f>
        <v>1.75</v>
      </c>
      <c r="G60" s="38">
        <f>+$AG$7</f>
        <v>2</v>
      </c>
      <c r="H60" s="38">
        <f>+$AG$8</f>
        <v>2.0625</v>
      </c>
      <c r="I60" s="38">
        <f>+$AG$9</f>
        <v>1.6875</v>
      </c>
      <c r="J60" s="38">
        <f>+$AG$10</f>
        <v>2.3125</v>
      </c>
      <c r="K60" s="38">
        <f>+$AG$11</f>
        <v>2.8125</v>
      </c>
      <c r="L60" s="38">
        <f>+$AG$12</f>
        <v>3</v>
      </c>
      <c r="M60" s="38">
        <f>+$AG$13</f>
        <v>2.375</v>
      </c>
      <c r="N60" s="38">
        <f>+$AG$14</f>
        <v>2.25</v>
      </c>
      <c r="O60" s="38">
        <f>+$AG$15</f>
        <v>1.9375</v>
      </c>
      <c r="P60" s="38">
        <f>+$AG$16</f>
        <v>2.0625</v>
      </c>
      <c r="Q60" s="38">
        <f>+$AG$17</f>
        <v>2.5</v>
      </c>
      <c r="R60" s="38">
        <f>+$AG$18</f>
        <v>2.25</v>
      </c>
      <c r="S60" s="38">
        <f>+$AG$19</f>
        <v>2</v>
      </c>
      <c r="T60" s="38">
        <f>+$AG$20</f>
        <v>4.5</v>
      </c>
      <c r="U60" s="38">
        <f>+$AG$21</f>
        <v>2.8125</v>
      </c>
      <c r="V60" s="38">
        <f>+$AG$22</f>
        <v>1.9375</v>
      </c>
      <c r="W60" s="38">
        <f>+$AG$23</f>
        <v>1.875</v>
      </c>
      <c r="X60" s="38">
        <f>+$AG$24</f>
        <v>2.8125</v>
      </c>
      <c r="Y60" s="38">
        <f>+$AG$25</f>
        <v>2.125</v>
      </c>
      <c r="Z60" s="38">
        <f>+$AG$26</f>
        <v>1.5625</v>
      </c>
      <c r="AA60" s="38">
        <f>+$AG$27</f>
        <v>1.875</v>
      </c>
      <c r="AB60" s="38">
        <f>+$AG$28</f>
        <v>2.0625</v>
      </c>
      <c r="AC60" s="38">
        <f>+$AG$29</f>
        <v>2.125</v>
      </c>
      <c r="AD60" s="38">
        <f>+$AG$30</f>
        <v>1.9375</v>
      </c>
      <c r="AE60" s="38">
        <f>+$AG$31</f>
        <v>2.5</v>
      </c>
      <c r="AF60" s="38"/>
      <c r="AG60" s="38">
        <f>+$AG$33</f>
        <v>2.5625</v>
      </c>
      <c r="AH60" s="38">
        <f>+$AG$34</f>
        <v>2.5</v>
      </c>
      <c r="AI60" s="38">
        <f>+$AG$35</f>
        <v>2.625</v>
      </c>
      <c r="AJ60" s="38">
        <f>+$AG$36</f>
        <v>2.625</v>
      </c>
      <c r="AK60" s="38">
        <f>+$AG$37</f>
        <v>2.1875</v>
      </c>
      <c r="AL60" s="38">
        <f>+$AG$38</f>
        <v>1.875</v>
      </c>
      <c r="AM60" s="38">
        <f>+$AG$39</f>
        <v>1.8125</v>
      </c>
      <c r="AN60" s="38">
        <f>+$AG$40</f>
        <v>2.1875</v>
      </c>
      <c r="AO60" s="38">
        <f>+$AG$41</f>
        <v>1.625</v>
      </c>
      <c r="AP60" s="38">
        <f>+$AG$42</f>
        <v>1.8125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5</v>
      </c>
      <c r="D64" s="46">
        <f>AG4</f>
        <v>2.125</v>
      </c>
      <c r="E64" s="46">
        <f>AG5</f>
        <v>1.9375</v>
      </c>
      <c r="F64" s="46">
        <f>AG6</f>
        <v>1.75</v>
      </c>
      <c r="G64" s="46">
        <f>AG7</f>
        <v>2</v>
      </c>
      <c r="H64" s="46">
        <f>AG8</f>
        <v>2.0625</v>
      </c>
      <c r="I64" s="46">
        <f>AG9</f>
        <v>1.6875</v>
      </c>
      <c r="J64" s="46">
        <f>AG10</f>
        <v>2.3125</v>
      </c>
      <c r="K64" s="46">
        <f>AG11</f>
        <v>2.8125</v>
      </c>
      <c r="L64" s="46">
        <f>AG12</f>
        <v>3</v>
      </c>
      <c r="M64" s="46">
        <f>AG13</f>
        <v>2.375</v>
      </c>
      <c r="N64" s="46">
        <f>AG14</f>
        <v>2.25</v>
      </c>
      <c r="O64" s="46">
        <f>AG15</f>
        <v>1.9375</v>
      </c>
      <c r="P64" s="46">
        <f>AG16</f>
        <v>2.0625</v>
      </c>
      <c r="Q64" s="46">
        <f>AG17</f>
        <v>2.5</v>
      </c>
      <c r="R64" s="46">
        <f>AG18</f>
        <v>2.25</v>
      </c>
      <c r="S64" s="46">
        <f>AG19</f>
        <v>2</v>
      </c>
      <c r="T64" s="46">
        <f>AG20</f>
        <v>4.5</v>
      </c>
      <c r="U64" s="46">
        <f>AG21</f>
        <v>2.8125</v>
      </c>
      <c r="V64" s="46">
        <f>AG22</f>
        <v>1.9375</v>
      </c>
      <c r="W64" s="46">
        <f>AG23</f>
        <v>1.875</v>
      </c>
      <c r="X64" s="46">
        <f>AG24</f>
        <v>2.8125</v>
      </c>
      <c r="Y64" s="46">
        <f>AG25</f>
        <v>2.125</v>
      </c>
      <c r="Z64" s="46">
        <f>AG26</f>
        <v>1.5625</v>
      </c>
      <c r="AA64" s="46">
        <f>AG27</f>
        <v>1.875</v>
      </c>
      <c r="AB64" s="46">
        <f>AG28</f>
        <v>2.0625</v>
      </c>
      <c r="AC64" s="46">
        <f>AG29</f>
        <v>2.125</v>
      </c>
      <c r="AD64" s="46">
        <f>AG30</f>
        <v>1.9375</v>
      </c>
      <c r="AE64" s="46">
        <f>AG31</f>
        <v>2.5</v>
      </c>
      <c r="AF64" s="46"/>
      <c r="AG64" s="47">
        <f>AG33</f>
        <v>2.5625</v>
      </c>
      <c r="AH64" s="47">
        <f>AG34</f>
        <v>2.5</v>
      </c>
      <c r="AI64" s="47">
        <f>AG35</f>
        <v>2.625</v>
      </c>
      <c r="AJ64" s="47">
        <f>AG36</f>
        <v>2.625</v>
      </c>
      <c r="AK64" s="47">
        <f>AG37</f>
        <v>2.1875</v>
      </c>
      <c r="AL64" s="47">
        <f>AG38</f>
        <v>1.875</v>
      </c>
      <c r="AM64" s="47">
        <f>AG39</f>
        <v>1.8125</v>
      </c>
      <c r="AN64" s="47">
        <f>AG40</f>
        <v>2.1875</v>
      </c>
      <c r="AO64" s="47">
        <f>AG41</f>
        <v>1.625</v>
      </c>
      <c r="AP64" s="47">
        <f>AG42</f>
        <v>1.8125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/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2</v>
      </c>
      <c r="J68" s="51">
        <f>MATCH(I68,$C$53:$AF$53,0)</f>
        <v>5</v>
      </c>
      <c r="K68" s="52">
        <f>J68</f>
        <v>5</v>
      </c>
      <c r="L68" s="51" t="e">
        <f ca="1">HLOOKUP(I68,OFFSET(C53,0,M68,4,30-M68),4,0)</f>
        <v>#N/A</v>
      </c>
      <c r="M68" s="53">
        <f>MATCH(I68,C53:AF53,0)</f>
        <v>5</v>
      </c>
      <c r="N68" s="32"/>
      <c r="O68" s="32"/>
      <c r="P68" s="32"/>
      <c r="Q68" s="50">
        <f>LARGE($AG$3:$AG$52,1)</f>
        <v>5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1.5625</v>
      </c>
      <c r="X68" s="51">
        <f>MATCH(W68,C60:AZ60,0)</f>
        <v>24</v>
      </c>
      <c r="Y68" s="52">
        <f>X68</f>
        <v>24</v>
      </c>
      <c r="Z68" s="51" t="e">
        <f ca="1">HLOOKUP(W68,OFFSET(C60,0,AA68,4,50-AA68),4,0)</f>
        <v>#N/A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9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2.0249999999999999</v>
      </c>
      <c r="J69" s="55">
        <f t="shared" ref="J69:J70" si="10">MATCH(I69,$C$53:$AF$53,0)</f>
        <v>2</v>
      </c>
      <c r="K69" s="56">
        <f>IF(J68=J69,L68,J69)</f>
        <v>2</v>
      </c>
      <c r="L69" s="55" t="e">
        <f ca="1">HLOOKUP(I69,OFFSET(C53,0,M69,4,30-M69),4,0)</f>
        <v>#N/A</v>
      </c>
      <c r="M69" s="43">
        <f>MATCH(I69,C53:AF53,0)</f>
        <v>2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1.625</v>
      </c>
      <c r="X69" s="55">
        <f>MATCH(W69,C60:AZ60,0)</f>
        <v>39</v>
      </c>
      <c r="Y69" s="56">
        <f>IF(X68=X69,Z68,X69)</f>
        <v>39</v>
      </c>
      <c r="Z69" s="55" t="e">
        <f ca="1">HLOOKUP(W69,OFFSET(C60,0,AA69,4,50-AA69),4,0)</f>
        <v>#N/A</v>
      </c>
      <c r="AA69" s="43">
        <f>MATCH(W69,AG3:AG52,0)</f>
        <v>39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2.35</v>
      </c>
      <c r="D70" s="59">
        <f t="shared" si="9"/>
        <v>13</v>
      </c>
      <c r="E70" s="60">
        <f>IF(D69=D70,F69,D70)</f>
        <v>13</v>
      </c>
      <c r="F70" s="59" t="e">
        <f ca="1">HLOOKUP(C70,OFFSET(C53,0,G70,4,30-G70),4,0)</f>
        <v>#N/A</v>
      </c>
      <c r="G70" s="49">
        <f>MATCH(C70,C53:AF53,0)</f>
        <v>13</v>
      </c>
      <c r="H70" s="32"/>
      <c r="I70" s="61">
        <f>SMALL($C$53:$AF$53,3)</f>
        <v>2.0499999999999998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3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1.6875</v>
      </c>
      <c r="X70" s="59">
        <f>MATCH(W70,C60:AZ60,0)</f>
        <v>7</v>
      </c>
      <c r="Y70" s="60">
        <f>IF(X69=X70,Z69,X70)</f>
        <v>7</v>
      </c>
      <c r="Z70" s="59" t="e">
        <f ca="1">HLOOKUP(W70,OFFSET(C60,0,AA70,4,50-AA70),4,0)</f>
        <v>#N/A</v>
      </c>
      <c r="AA70" s="49">
        <f>MATCH(W70,AG3:AG52,0)</f>
        <v>7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woL0LJY5veLy/qitJlIZ68QFgauQNCQI9ZO6fVYvhKKCsj32IIs/sPLM5z9WgBI+bvdWASpNiKSngvbxF/CrrA==" saltValue="l8967ao7dbIhJpJETFBXZ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2021-01-10T20:56:40Z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