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3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4" i="2" l="1"/>
  <c r="S57" i="2"/>
  <c r="K54" i="2"/>
  <c r="K57" i="2"/>
  <c r="AC57" i="2"/>
  <c r="Y57" i="2"/>
  <c r="U57" i="2"/>
  <c r="Q54" i="2"/>
  <c r="Q57" i="2"/>
  <c r="M54" i="2"/>
  <c r="M57" i="2"/>
  <c r="E54" i="2"/>
  <c r="E57" i="2"/>
  <c r="AB57" i="2"/>
  <c r="X57" i="2"/>
  <c r="T54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<sst xmlns="http://schemas.openxmlformats.org/spreadsheetml/2006/main" count="82" uniqueCount="76">
  <si>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</si>
  <si>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</si>
  <si>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</si>
  <si>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</si>
  <si>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</si>
  <si>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</si>
  <si>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</si>
  <si>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</si>
  <si>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</si>
  <si>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</si>
  <si>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</si>
  <si>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</si>
  <si>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</si>
  <si>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</si>
  <si>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</si>
  <si>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</si>
  <si>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</si>
  <si>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</si>
  <si>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</si>
  <si>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</si>
  <si>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</si>
  <si>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</si>
  <si>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</si>
  <si>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</si>
  <si>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</si>
  <si>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</si>
  <si>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</si>
  <si>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</si>
  <si>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</si>
  <si>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</si>
  <si>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</si>
  <si>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</si>
  <si>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</si>
  <si>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</si>
  <si>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</si>
  <si>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</si>
  <si>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</si>
  <si>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</si>
  <si>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</si>
  <si>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</si>
  <si>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</si>
  <si>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</si>
  <si>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</si>
  <si>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</si>
  <si>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</si>
  <si>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</si>
  <si>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</si>
  <si>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</si>
  <si>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</si>
  <si>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</si>
  <si>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</si>
  <si>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</si>
  <si>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</si>
  <si>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</si>
  <si>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</si>
  <si>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</si>
  <si>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1"/>
        <color theme="1"/>
        <rFont val="Tahoma"/>
        <family val="2"/>
        <charset val="162"/>
      </rPr>
      <t>Notlar</t>
    </r>
    <r>
      <rPr>
        <sz val="11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 ve 3</t>
    </r>
    <r>
      <rPr>
        <sz val="11"/>
        <color theme="1"/>
        <rFont val="Tahoma"/>
        <family val="2"/>
        <charset val="162"/>
      </rPr>
      <t xml:space="preserve"> şeklinde giriyoruz.
3. Ölçeğin yapımcı bilgisini değiştirmek telif ihlalidir, lütfen buna dikkat edelim.</t>
    </r>
  </si>
  <si>
    <t>2020-2021 Eğitim Öğretim Yılı
1.Dönem 
3.Sınıf Görsel Sanatlar
Kazanım Değerlendirme Ölçeği</t>
  </si>
  <si>
    <t>G.3.1.1. Görsel sanat çalışmasını oluştururken uygulama basamaklarını kullanır</t>
  </si>
  <si>
    <t>G.3.1.2. Görsel sanat çalışmasını oluştururken ifadeci yaklaşımı kullanır.</t>
  </si>
  <si>
    <t>G.3.1.3. Görsel sanat çalışmasını yaparken güncel kaynaklara dayalı fikirler geliştirir.</t>
  </si>
  <si>
    <t>G.3.1.4. Gözleme dayalı çizimlerinde geometrik ve organik biçimleri kullanır.</t>
  </si>
  <si>
    <t>G.3.1.5. İki boyutlu çalışmasında ön, orta, arka planı kullanır.</t>
  </si>
  <si>
    <t>G.3.1.6. Ekleme, çıkarma, içten ve dıştan kuvvet uygulama yoluyla farklı malzemeleri kullanarak üç boyutlu çalışma yapar.</t>
  </si>
  <si>
    <t>G.3.1.7. Görsel sanat çalışmalarını oluştururken sanat elemanları ve tasarım ilkelerini kullanır.</t>
  </si>
  <si>
    <t>G.3.2.1. Sanat eserleri ile geleneksel sanatların farklı kültürleri ve dönemleri nasıl yansıttığını açıklar.</t>
  </si>
  <si>
    <t>G.3.2.2. Kendi (Millî) kültürüne ve diğer kültürlere ait sanat eserlerini karşılaştırır.</t>
  </si>
  <si>
    <t>G.3.2.3. Sanat eserlerinin madde, form ve fonksiyonu arasındaki ilişkiyi açıklar.</t>
  </si>
  <si>
    <t>G.3.3.1. Yerel kültüre ait motifleri fark eder.</t>
  </si>
  <si>
    <t>G.3.3.2. Portre, peyzaj, natürmort ve betimsel sanat eseri örneklerini karşılaştırır.</t>
  </si>
  <si>
    <t>G.3.3.3. Sanat eserinde kullanılan sanat elemanları ve tasarım ilkelerini gösterir.</t>
  </si>
  <si>
    <t>G.3.3.4. İncelediği sanat eseri hakkındaki yargısını ifade eder.</t>
  </si>
  <si>
    <t>G.3.3.5. Sanat eseri ve sanat değeri olmayan nesneler arasındaki farkları ifade eder.</t>
  </si>
  <si>
    <t>G.3.3.6. Sanat eserinin bir değere sahip olduğunu farkeder/kavrar.</t>
  </si>
  <si>
    <t>G.3.3.7. Sanat alanındaki etik kuralları açıklar.</t>
  </si>
  <si>
    <t>Canlı Derslere Katılım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</si>
</sst>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5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4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5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6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workbookViewId="0">
      <selection activeCell="F3" sqref="F3:F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4" t="s">
        <v>54</v>
      </c>
      <c r="C1" s="95"/>
      <c r="D1" s="95"/>
      <c r="E1" s="95"/>
      <c r="F1" s="96"/>
    </row>
    <row r="2" spans="2:6" ht="30.75" customHeight="1" x14ac:dyDescent="0.3">
      <c r="B2" s="100" t="s">
        <v>48</v>
      </c>
      <c r="C2" s="101"/>
      <c r="D2" s="22" t="s">
        <v>45</v>
      </c>
      <c r="E2" s="22" t="s">
        <v>46</v>
      </c>
      <c r="F2" s="13"/>
    </row>
    <row r="3" spans="2:6" ht="30" customHeight="1" x14ac:dyDescent="0.3">
      <c r="B3" s="99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5" t="s">
        <v>57</v>
      </c>
    </row>
    <row r="4" spans="2:6" ht="30" customHeight="1" x14ac:dyDescent="0.3">
      <c r="B4" s="99"/>
      <c r="C4" s="63" t="s">
        <v>43</v>
      </c>
      <c r="D4" s="65" t="str">
        <f>HLOOKUP(VERİLER!E68,VERİLER!$C$56:$AF$58,3,0)</f>
        <v>G.3.1.7. Görsel sanat çalışmalarını oluştururken sanat elemanları ve tasarım ilkelerini kullanır.</v>
      </c>
      <c r="E4" s="65" t="str">
        <f>HLOOKUP(VERİLER!E69,VERİLER!$C$56:$AF$58,3,0)</f>
        <v>G.3.3.3. Sanat eserinde kullanılan sanat elemanları ve tasarım ilkelerini gösterir.</v>
      </c>
      <c r="F4" s="106"/>
    </row>
    <row r="5" spans="2:6" ht="19.95" customHeight="1" x14ac:dyDescent="0.3">
      <c r="B5" s="111"/>
      <c r="C5" s="112"/>
      <c r="D5" s="112"/>
      <c r="E5" s="113"/>
      <c r="F5" s="106"/>
    </row>
    <row r="6" spans="2:6" ht="30" customHeight="1" x14ac:dyDescent="0.3">
      <c r="B6" s="99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6"/>
    </row>
    <row r="7" spans="2:6" ht="30" customHeight="1" x14ac:dyDescent="0.3">
      <c r="B7" s="99"/>
      <c r="C7" s="63" t="s">
        <v>43</v>
      </c>
      <c r="D7" s="65" t="str">
        <f>HLOOKUP(VERİLER!K68,VERİLER!$C$56:$AF$58,3,0)</f>
        <v>G.3.1.2. Görsel sanat çalışmasını oluştururken ifadeci yaklaşımı kullanır.</v>
      </c>
      <c r="E7" s="65" t="str">
        <f ca="1">HLOOKUP(VERİLER!K69,VERİLER!$C$56:$AF$58,3,0)</f>
        <v>G.3.1.5. İki boyutlu çalışmasında ön, orta, arka planı kullanır.</v>
      </c>
      <c r="F7" s="107"/>
    </row>
    <row r="8" spans="2:6" ht="19.95" customHeight="1" x14ac:dyDescent="0.3">
      <c r="B8" s="102"/>
      <c r="C8" s="103"/>
      <c r="D8" s="103"/>
      <c r="E8" s="103"/>
      <c r="F8" s="104"/>
    </row>
    <row r="9" spans="2:6" ht="30" customHeight="1" x14ac:dyDescent="0.3">
      <c r="B9" s="99" t="s">
        <v>50</v>
      </c>
      <c r="C9" s="63" t="s">
        <v>42</v>
      </c>
      <c r="D9" s="64">
        <f>IFERROR(LARGE(VERİLER!AG3:AG52,1),0)</f>
        <v>2.8888888888888888</v>
      </c>
      <c r="E9" s="64">
        <f>IFERROR(LARGE(VERİLER!AG3:AG52,2),0)</f>
        <v>2.7777777777777777</v>
      </c>
      <c r="F9" s="108" t="s">
        <v>56</v>
      </c>
    </row>
    <row r="10" spans="2:6" ht="30" customHeight="1" x14ac:dyDescent="0.3">
      <c r="B10" s="99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9"/>
    </row>
    <row r="11" spans="2:6" ht="19.95" customHeight="1" x14ac:dyDescent="0.3">
      <c r="B11" s="66"/>
      <c r="C11" s="67"/>
      <c r="D11" s="67"/>
      <c r="E11" s="67"/>
      <c r="F11" s="109"/>
    </row>
    <row r="12" spans="2:6" ht="30" customHeight="1" x14ac:dyDescent="0.3">
      <c r="B12" s="99" t="s">
        <v>51</v>
      </c>
      <c r="C12" s="63" t="s">
        <v>42</v>
      </c>
      <c r="D12" s="64">
        <f>IFERROR(SMALL(VERİLER!AG3:AG52,1),0)</f>
        <v>1.3333333333333333</v>
      </c>
      <c r="E12" s="64">
        <f>IFERROR(SMALL(VERİLER!AG3:AG52,2),0)</f>
        <v>1.4444444444444444</v>
      </c>
      <c r="F12" s="109"/>
    </row>
    <row r="13" spans="2:6" ht="30" customHeight="1" x14ac:dyDescent="0.3">
      <c r="B13" s="99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10"/>
    </row>
    <row r="14" spans="2:6" ht="19.95" customHeight="1" x14ac:dyDescent="0.3">
      <c r="B14" s="102"/>
      <c r="C14" s="103"/>
      <c r="D14" s="103"/>
      <c r="E14" s="103"/>
      <c r="F14" s="104"/>
    </row>
    <row r="15" spans="2:6" ht="30" customHeight="1" thickBot="1" x14ac:dyDescent="0.35">
      <c r="B15" s="68" t="s">
        <v>53</v>
      </c>
      <c r="C15" s="69">
        <f>+VERİLER!AG53</f>
        <v>2.0722222222222224</v>
      </c>
      <c r="D15" s="97" t="s">
        <v>55</v>
      </c>
      <c r="E15" s="97"/>
      <c r="F15" s="98"/>
    </row>
    <row r="16" spans="2:6" ht="19.2" thickTop="1" x14ac:dyDescent="0.3"/>
  </sheetData>
  <sheetProtection algorithmName="SHA-512" hashValue="vYye/N0OTrqfsVJZEk8yBKPENV+rXdsQ9gviUAu1XilwOZ69j5vOeR+A/ylZ3PTleNDjvE+qzWyZsdZny2MNEQ==" saltValue="Qkd4qIJmgoxw36BhC4mWdg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="70" zoomScaleNormal="70" workbookViewId="0">
      <selection activeCell="U2" sqref="U2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2.15</v>
      </c>
      <c r="S1" s="10">
        <f t="shared" si="0"/>
        <v>2.0249999999999999</v>
      </c>
      <c r="T1" s="10">
        <f t="shared" si="0"/>
        <v>2.2000000000000002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92" t="s">
        <v>58</v>
      </c>
      <c r="D2" s="93" t="s">
        <v>59</v>
      </c>
      <c r="E2" s="70" t="s">
        <v>60</v>
      </c>
      <c r="F2" s="70" t="s">
        <v>61</v>
      </c>
      <c r="G2" s="93" t="s">
        <v>62</v>
      </c>
      <c r="H2" s="70" t="s">
        <v>63</v>
      </c>
      <c r="I2" s="70" t="s">
        <v>64</v>
      </c>
      <c r="J2" s="70" t="s">
        <v>65</v>
      </c>
      <c r="K2" s="70" t="s">
        <v>66</v>
      </c>
      <c r="L2" s="70" t="s">
        <v>67</v>
      </c>
      <c r="M2" s="70" t="s">
        <v>68</v>
      </c>
      <c r="N2" s="70" t="s">
        <v>69</v>
      </c>
      <c r="O2" s="70" t="s">
        <v>70</v>
      </c>
      <c r="P2" s="70" t="s">
        <v>71</v>
      </c>
      <c r="Q2" s="70" t="s">
        <v>72</v>
      </c>
      <c r="R2" s="70" t="s">
        <v>73</v>
      </c>
      <c r="S2" s="70" t="s">
        <v>74</v>
      </c>
      <c r="T2" s="118" t="s">
        <v>75</v>
      </c>
      <c r="U2" s="118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1.3333333333333333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77">
        <v>1</v>
      </c>
      <c r="Q3" s="77">
        <v>1</v>
      </c>
      <c r="R3" s="77">
        <v>3</v>
      </c>
      <c r="S3" s="77">
        <v>1</v>
      </c>
      <c r="T3" s="77">
        <v>1</v>
      </c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88">
        <f t="shared" ref="AG3:AG49" si="1">IFERROR(AVERAGE(C3:AF3)," ")</f>
        <v>1.3333333333333333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2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80">
        <v>1</v>
      </c>
      <c r="Q4" s="80">
        <v>2</v>
      </c>
      <c r="R4" s="80">
        <v>2</v>
      </c>
      <c r="S4" s="80">
        <v>2</v>
      </c>
      <c r="T4" s="80">
        <v>3</v>
      </c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88">
        <f t="shared" si="1"/>
        <v>2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1.7777777777777777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80">
        <v>1</v>
      </c>
      <c r="Q5" s="80">
        <v>2</v>
      </c>
      <c r="R5" s="80">
        <v>2</v>
      </c>
      <c r="S5" s="80">
        <v>2</v>
      </c>
      <c r="T5" s="80">
        <v>2</v>
      </c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88">
        <f t="shared" si="1"/>
        <v>1.7777777777777777</v>
      </c>
      <c r="AH5" s="89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1.5555555555555556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80">
        <v>1</v>
      </c>
      <c r="Q6" s="80">
        <v>2</v>
      </c>
      <c r="R6" s="80">
        <v>2</v>
      </c>
      <c r="S6" s="80">
        <v>2</v>
      </c>
      <c r="T6" s="80">
        <v>1</v>
      </c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88">
        <f t="shared" si="1"/>
        <v>1.5555555555555556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1.8333333333333333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80">
        <v>1</v>
      </c>
      <c r="Q7" s="80">
        <v>2</v>
      </c>
      <c r="R7" s="80">
        <v>2</v>
      </c>
      <c r="S7" s="80">
        <v>2</v>
      </c>
      <c r="T7" s="80">
        <v>2</v>
      </c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88">
        <f t="shared" si="1"/>
        <v>1.8333333333333333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1.8333333333333333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80">
        <v>2</v>
      </c>
      <c r="Q8" s="80">
        <v>2</v>
      </c>
      <c r="R8" s="80">
        <v>1</v>
      </c>
      <c r="S8" s="80">
        <v>1</v>
      </c>
      <c r="T8" s="80">
        <v>3</v>
      </c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88">
        <f t="shared" si="1"/>
        <v>1.8333333333333333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1.4444444444444444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80">
        <v>2</v>
      </c>
      <c r="Q9" s="80">
        <v>1</v>
      </c>
      <c r="R9" s="80">
        <v>1</v>
      </c>
      <c r="S9" s="80">
        <v>1</v>
      </c>
      <c r="T9" s="80">
        <v>2</v>
      </c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88">
        <f t="shared" si="1"/>
        <v>1.4444444444444444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2.1666666666666665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80">
        <v>3</v>
      </c>
      <c r="Q10" s="80">
        <v>1</v>
      </c>
      <c r="R10" s="80">
        <v>1</v>
      </c>
      <c r="S10" s="80">
        <v>3</v>
      </c>
      <c r="T10" s="80">
        <v>3</v>
      </c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88">
        <f t="shared" si="1"/>
        <v>2.1666666666666665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2.5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80">
        <v>2</v>
      </c>
      <c r="Q11" s="80">
        <v>1</v>
      </c>
      <c r="R11" s="80">
        <v>3</v>
      </c>
      <c r="S11" s="80">
        <v>3</v>
      </c>
      <c r="T11" s="80">
        <v>3</v>
      </c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88">
        <f t="shared" si="1"/>
        <v>2.5</v>
      </c>
      <c r="AH11" s="89" t="str">
        <f t="shared" si="3"/>
        <v>Çok 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2.8888888888888888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80">
        <v>3</v>
      </c>
      <c r="Q12" s="80">
        <v>3</v>
      </c>
      <c r="R12" s="80">
        <v>3</v>
      </c>
      <c r="S12" s="80">
        <v>3</v>
      </c>
      <c r="T12" s="80">
        <v>3</v>
      </c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88">
        <f t="shared" si="1"/>
        <v>2.8888888888888888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2.3333333333333335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80">
        <v>1</v>
      </c>
      <c r="Q13" s="80">
        <v>3</v>
      </c>
      <c r="R13" s="80">
        <v>3</v>
      </c>
      <c r="S13" s="80">
        <v>3</v>
      </c>
      <c r="T13" s="80">
        <v>3</v>
      </c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88">
        <f t="shared" si="1"/>
        <v>2.3333333333333335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80">
        <v>2</v>
      </c>
      <c r="Q14" s="80">
        <v>3</v>
      </c>
      <c r="R14" s="80">
        <v>2</v>
      </c>
      <c r="S14" s="80">
        <v>2</v>
      </c>
      <c r="T14" s="80">
        <v>1</v>
      </c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88">
        <f t="shared" si="1"/>
        <v>2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1.7222222222222223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80">
        <v>3</v>
      </c>
      <c r="Q15" s="80">
        <v>2</v>
      </c>
      <c r="R15" s="80">
        <v>1</v>
      </c>
      <c r="S15" s="80">
        <v>1</v>
      </c>
      <c r="T15" s="80">
        <v>3</v>
      </c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88">
        <f t="shared" si="1"/>
        <v>1.7222222222222223</v>
      </c>
      <c r="AH15" s="89" t="str">
        <f t="shared" si="3"/>
        <v>Geliştirilmeli</v>
      </c>
      <c r="AI15" s="3"/>
      <c r="AJ15" s="3"/>
      <c r="AK15" s="20"/>
      <c r="AL15" s="21"/>
    </row>
    <row r="16" spans="1:38" ht="15" customHeight="1" x14ac:dyDescent="0.3">
      <c r="A16" s="16">
        <f t="shared" si="2"/>
        <v>2.0555555555555554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80">
        <v>1</v>
      </c>
      <c r="Q16" s="80">
        <v>1</v>
      </c>
      <c r="R16" s="80">
        <v>3</v>
      </c>
      <c r="S16" s="80">
        <v>3</v>
      </c>
      <c r="T16" s="80">
        <v>3</v>
      </c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88">
        <f t="shared" si="1"/>
        <v>2.0555555555555554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2.3333333333333335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80">
        <v>2</v>
      </c>
      <c r="Q17" s="80">
        <v>3</v>
      </c>
      <c r="R17" s="80">
        <v>2</v>
      </c>
      <c r="S17" s="80">
        <v>2</v>
      </c>
      <c r="T17" s="80">
        <v>3</v>
      </c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88">
        <f t="shared" si="1"/>
        <v>2.3333333333333335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80">
        <v>3</v>
      </c>
      <c r="Q18" s="80">
        <v>2</v>
      </c>
      <c r="R18" s="80">
        <v>1</v>
      </c>
      <c r="S18" s="80">
        <v>1</v>
      </c>
      <c r="T18" s="80">
        <v>3</v>
      </c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88">
        <f t="shared" si="1"/>
        <v>2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1.8888888888888888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80">
        <v>2</v>
      </c>
      <c r="Q19" s="80">
        <v>1</v>
      </c>
      <c r="R19" s="80">
        <v>2</v>
      </c>
      <c r="S19" s="80">
        <v>2</v>
      </c>
      <c r="T19" s="80">
        <v>3</v>
      </c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88">
        <f t="shared" si="1"/>
        <v>1.8888888888888888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2.2777777777777777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80">
        <v>1</v>
      </c>
      <c r="Q20" s="80">
        <v>2</v>
      </c>
      <c r="R20" s="80">
        <v>3</v>
      </c>
      <c r="S20" s="80">
        <v>3</v>
      </c>
      <c r="T20" s="80">
        <v>3</v>
      </c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88">
        <f t="shared" si="1"/>
        <v>2.2777777777777777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2.7777777777777777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80">
        <v>3</v>
      </c>
      <c r="Q21" s="80">
        <v>3</v>
      </c>
      <c r="R21" s="80">
        <v>3</v>
      </c>
      <c r="S21" s="80">
        <v>3</v>
      </c>
      <c r="T21" s="80">
        <v>2</v>
      </c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88">
        <f t="shared" si="1"/>
        <v>2.7777777777777777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1.9444444444444444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80">
        <v>2</v>
      </c>
      <c r="Q22" s="80">
        <v>3</v>
      </c>
      <c r="R22" s="80">
        <v>1</v>
      </c>
      <c r="S22" s="80">
        <v>1</v>
      </c>
      <c r="T22" s="80">
        <v>3</v>
      </c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88">
        <f t="shared" si="1"/>
        <v>1.9444444444444444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1.9444444444444444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80">
        <v>1</v>
      </c>
      <c r="Q23" s="80">
        <v>1</v>
      </c>
      <c r="R23" s="80">
        <v>2</v>
      </c>
      <c r="S23" s="80">
        <v>2</v>
      </c>
      <c r="T23" s="80">
        <v>3</v>
      </c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88">
        <f t="shared" si="1"/>
        <v>1.9444444444444444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2.6666666666666665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80">
        <v>3</v>
      </c>
      <c r="Q24" s="80">
        <v>2</v>
      </c>
      <c r="R24" s="80">
        <v>3</v>
      </c>
      <c r="S24" s="80">
        <v>3</v>
      </c>
      <c r="T24" s="80">
        <v>2</v>
      </c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88">
        <f t="shared" si="1"/>
        <v>2.6666666666666665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2.0555555555555554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80">
        <v>3</v>
      </c>
      <c r="Q25" s="80">
        <v>3</v>
      </c>
      <c r="R25" s="80">
        <v>2</v>
      </c>
      <c r="S25" s="80">
        <v>2</v>
      </c>
      <c r="T25" s="80">
        <v>1</v>
      </c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88">
        <f t="shared" si="1"/>
        <v>2.0555555555555554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1.5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80">
        <v>3</v>
      </c>
      <c r="Q26" s="80">
        <v>2</v>
      </c>
      <c r="R26" s="80">
        <v>1</v>
      </c>
      <c r="S26" s="80">
        <v>1</v>
      </c>
      <c r="T26" s="80">
        <v>1</v>
      </c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88">
        <f t="shared" si="1"/>
        <v>1.5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1.5555555555555556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80">
        <v>3</v>
      </c>
      <c r="Q27" s="80">
        <v>1</v>
      </c>
      <c r="R27" s="80">
        <v>1</v>
      </c>
      <c r="S27" s="80">
        <v>1</v>
      </c>
      <c r="T27" s="80">
        <v>1</v>
      </c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88">
        <f t="shared" si="1"/>
        <v>1.5555555555555556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2.0555555555555554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80">
        <v>3</v>
      </c>
      <c r="Q28" s="80">
        <v>1</v>
      </c>
      <c r="R28" s="80">
        <v>1</v>
      </c>
      <c r="S28" s="80">
        <v>1</v>
      </c>
      <c r="T28" s="80">
        <v>3</v>
      </c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88">
        <f t="shared" si="1"/>
        <v>2.0555555555555554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1.8888888888888888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80">
        <v>3</v>
      </c>
      <c r="Q29" s="80">
        <v>1</v>
      </c>
      <c r="R29" s="80">
        <v>3</v>
      </c>
      <c r="S29" s="80">
        <v>1</v>
      </c>
      <c r="T29" s="80">
        <v>3</v>
      </c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88">
        <f t="shared" si="1"/>
        <v>1.8888888888888888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1.9444444444444444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80">
        <v>3</v>
      </c>
      <c r="Q30" s="80">
        <v>1</v>
      </c>
      <c r="R30" s="80">
        <v>3</v>
      </c>
      <c r="S30" s="80">
        <v>2</v>
      </c>
      <c r="T30" s="80">
        <v>2</v>
      </c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88">
        <f t="shared" si="1"/>
        <v>1.9444444444444444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2.5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80">
        <v>3</v>
      </c>
      <c r="Q31" s="80">
        <v>2</v>
      </c>
      <c r="R31" s="80">
        <v>3</v>
      </c>
      <c r="S31" s="80">
        <v>2</v>
      </c>
      <c r="T31" s="80">
        <v>3</v>
      </c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88">
        <f t="shared" si="1"/>
        <v>2.5</v>
      </c>
      <c r="AH31" s="89" t="str">
        <f t="shared" si="3"/>
        <v>Çok 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2.5555555555555554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80">
        <v>3</v>
      </c>
      <c r="Q32" s="80">
        <v>2</v>
      </c>
      <c r="R32" s="80">
        <v>2</v>
      </c>
      <c r="S32" s="80">
        <v>2</v>
      </c>
      <c r="T32" s="80">
        <v>3</v>
      </c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88">
        <f t="shared" si="1"/>
        <v>2.5555555555555554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2.5555555555555554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80">
        <v>3</v>
      </c>
      <c r="Q33" s="80">
        <v>2</v>
      </c>
      <c r="R33" s="80">
        <v>3</v>
      </c>
      <c r="S33" s="80">
        <v>2</v>
      </c>
      <c r="T33" s="80">
        <v>3</v>
      </c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88">
        <f t="shared" si="1"/>
        <v>2.5555555555555554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2.5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80">
        <v>2</v>
      </c>
      <c r="Q34" s="80">
        <v>2</v>
      </c>
      <c r="R34" s="80">
        <v>3</v>
      </c>
      <c r="S34" s="80">
        <v>3</v>
      </c>
      <c r="T34" s="80">
        <v>2</v>
      </c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88">
        <f t="shared" si="1"/>
        <v>2.5</v>
      </c>
      <c r="AH34" s="89" t="str">
        <f t="shared" si="3"/>
        <v>Çok 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2.6111111111111112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80">
        <v>2</v>
      </c>
      <c r="Q35" s="80">
        <v>3</v>
      </c>
      <c r="R35" s="80">
        <v>3</v>
      </c>
      <c r="S35" s="80">
        <v>3</v>
      </c>
      <c r="T35" s="80">
        <v>2</v>
      </c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88">
        <f t="shared" si="1"/>
        <v>2.6111111111111112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2.6111111111111112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80">
        <v>2</v>
      </c>
      <c r="Q36" s="80">
        <v>3</v>
      </c>
      <c r="R36" s="80">
        <v>3</v>
      </c>
      <c r="S36" s="80">
        <v>3</v>
      </c>
      <c r="T36" s="80">
        <v>2</v>
      </c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88">
        <f t="shared" si="1"/>
        <v>2.6111111111111112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2.1666666666666665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80">
        <v>1</v>
      </c>
      <c r="Q37" s="80">
        <v>3</v>
      </c>
      <c r="R37" s="80">
        <v>2</v>
      </c>
      <c r="S37" s="80">
        <v>2</v>
      </c>
      <c r="T37" s="80">
        <v>2</v>
      </c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88">
        <f t="shared" si="1"/>
        <v>2.1666666666666665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1.8333333333333333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80">
        <v>1</v>
      </c>
      <c r="Q38" s="80">
        <v>2</v>
      </c>
      <c r="R38" s="80">
        <v>2</v>
      </c>
      <c r="S38" s="80">
        <v>2</v>
      </c>
      <c r="T38" s="80">
        <v>1</v>
      </c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88">
        <f t="shared" si="1"/>
        <v>1.8333333333333333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1.7222222222222223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80">
        <v>2</v>
      </c>
      <c r="Q39" s="80">
        <v>2</v>
      </c>
      <c r="R39" s="80">
        <v>1</v>
      </c>
      <c r="S39" s="80">
        <v>1</v>
      </c>
      <c r="T39" s="80">
        <v>1</v>
      </c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88">
        <f t="shared" si="1"/>
        <v>1.7222222222222223</v>
      </c>
      <c r="AH39" s="89" t="str">
        <f t="shared" si="3"/>
        <v>Geliştirilmeli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2.1666666666666665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80">
        <v>2</v>
      </c>
      <c r="Q40" s="80">
        <v>1</v>
      </c>
      <c r="R40" s="80">
        <v>3</v>
      </c>
      <c r="S40" s="80">
        <v>3</v>
      </c>
      <c r="T40" s="80">
        <v>1</v>
      </c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88">
        <f t="shared" si="1"/>
        <v>2.1666666666666665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1.5555555555555556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80">
        <v>3</v>
      </c>
      <c r="Q41" s="80">
        <v>3</v>
      </c>
      <c r="R41" s="80">
        <v>1</v>
      </c>
      <c r="S41" s="80">
        <v>1</v>
      </c>
      <c r="T41" s="80">
        <v>1</v>
      </c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88">
        <f t="shared" si="1"/>
        <v>1.5555555555555556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1.8333333333333333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80">
        <v>1</v>
      </c>
      <c r="Q42" s="80">
        <v>1</v>
      </c>
      <c r="R42" s="80">
        <v>3</v>
      </c>
      <c r="S42" s="80">
        <v>3</v>
      </c>
      <c r="T42" s="80">
        <v>1</v>
      </c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88">
        <f t="shared" si="1"/>
        <v>1.8333333333333333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F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>
        <f t="shared" si="5"/>
        <v>2.1</v>
      </c>
      <c r="Q53" s="72">
        <f t="shared" si="5"/>
        <v>1.95</v>
      </c>
      <c r="R53" s="72">
        <f t="shared" si="5"/>
        <v>2.15</v>
      </c>
      <c r="S53" s="72">
        <f t="shared" si="5"/>
        <v>2.0249999999999999</v>
      </c>
      <c r="T53" s="72">
        <f t="shared" si="5"/>
        <v>2.2000000000000002</v>
      </c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114">
        <f>IFERROR(AVERAGE(AG3:AG52),0)</f>
        <v>2.0722222222222224</v>
      </c>
      <c r="AH53" s="116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F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 t="str">
        <f t="shared" si="6"/>
        <v>ÖĞRETİLDİ</v>
      </c>
      <c r="Q54" s="74" t="str">
        <f t="shared" si="6"/>
        <v>ÖĞRETİLDİ</v>
      </c>
      <c r="R54" s="74" t="str">
        <f t="shared" si="6"/>
        <v>ÖĞRETİLDİ</v>
      </c>
      <c r="S54" s="74" t="str">
        <f t="shared" si="6"/>
        <v>ÖĞRETİLDİ</v>
      </c>
      <c r="T54" s="74" t="str">
        <f t="shared" si="6"/>
        <v>ÖĞRETİLDİ</v>
      </c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115"/>
      <c r="AH54" s="117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2.1</v>
      </c>
      <c r="Q57" s="29">
        <f t="shared" si="7"/>
        <v>1.95</v>
      </c>
      <c r="R57" s="29">
        <f t="shared" si="7"/>
        <v>2.15</v>
      </c>
      <c r="S57" s="29">
        <f t="shared" si="7"/>
        <v>2.0249999999999999</v>
      </c>
      <c r="T57" s="29">
        <f t="shared" si="7"/>
        <v>2.2000000000000002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G.3.1.1. Görsel sanat çalışmasını oluştururken uygulama basamaklarını kullanır</v>
      </c>
      <c r="D58" s="34" t="str">
        <f t="shared" ref="D58:AF58" si="8">D2</f>
        <v>G.3.1.2. Görsel sanat çalışmasını oluştururken ifadeci yaklaşımı kullanır.</v>
      </c>
      <c r="E58" s="34" t="str">
        <f t="shared" si="8"/>
        <v>G.3.1.3. Görsel sanat çalışmasını yaparken güncel kaynaklara dayalı fikirler geliştirir.</v>
      </c>
      <c r="F58" s="34" t="str">
        <f t="shared" si="8"/>
        <v>G.3.1.4. Gözleme dayalı çizimlerinde geometrik ve organik biçimleri kullanır.</v>
      </c>
      <c r="G58" s="34" t="str">
        <f t="shared" si="8"/>
        <v>G.3.1.5. İki boyutlu çalışmasında ön, orta, arka planı kullanır.</v>
      </c>
      <c r="H58" s="34" t="str">
        <f t="shared" si="8"/>
        <v>G.3.1.6. Ekleme, çıkarma, içten ve dıştan kuvvet uygulama yoluyla farklı malzemeleri kullanarak üç boyutlu çalışma yapar.</v>
      </c>
      <c r="I58" s="34" t="str">
        <f t="shared" si="8"/>
        <v>G.3.1.7. Görsel sanat çalışmalarını oluştururken sanat elemanları ve tasarım ilkelerini kullanır.</v>
      </c>
      <c r="J58" s="34" t="str">
        <f t="shared" si="8"/>
        <v>G.3.2.1. Sanat eserleri ile geleneksel sanatların farklı kültürleri ve dönemleri nasıl yansıttığını açıklar.</v>
      </c>
      <c r="K58" s="34" t="str">
        <f t="shared" si="8"/>
        <v>G.3.2.2. Kendi (Millî) kültürüne ve diğer kültürlere ait sanat eserlerini karşılaştırır.</v>
      </c>
      <c r="L58" s="34" t="str">
        <f t="shared" si="8"/>
        <v>G.3.2.3. Sanat eserlerinin madde, form ve fonksiyonu arasındaki ilişkiyi açıklar.</v>
      </c>
      <c r="M58" s="34" t="str">
        <f t="shared" si="8"/>
        <v>G.3.3.1. Yerel kültüre ait motifleri fark eder.</v>
      </c>
      <c r="N58" s="34" t="str">
        <f t="shared" si="8"/>
        <v>G.3.3.2. Portre, peyzaj, natürmort ve betimsel sanat eseri örneklerini karşılaştırır.</v>
      </c>
      <c r="O58" s="34" t="str">
        <f t="shared" si="8"/>
        <v>G.3.3.3. Sanat eserinde kullanılan sanat elemanları ve tasarım ilkelerini gösterir.</v>
      </c>
      <c r="P58" s="34" t="str">
        <f t="shared" si="8"/>
        <v>G.3.3.4. İncelediği sanat eseri hakkındaki yargısını ifade eder.</v>
      </c>
      <c r="Q58" s="34" t="str">
        <f t="shared" si="8"/>
        <v>G.3.3.5. Sanat eseri ve sanat değeri olmayan nesneler arasındaki farkları ifade eder.</v>
      </c>
      <c r="R58" s="34" t="str">
        <f t="shared" si="8"/>
        <v>G.3.3.6. Sanat eserinin bir değere sahip olduğunu farkeder/kavrar.</v>
      </c>
      <c r="S58" s="34" t="str">
        <f t="shared" si="8"/>
        <v>G.3.3.7. Sanat alanındaki etik kuralları açıklar.</v>
      </c>
      <c r="T58" s="34" t="str">
        <f t="shared" si="8"/>
        <v>Canlı Derslere Katılım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1.3333333333333333</v>
      </c>
      <c r="D60" s="38">
        <f>+$AG$4</f>
        <v>2</v>
      </c>
      <c r="E60" s="38">
        <f>+$AG$5</f>
        <v>1.7777777777777777</v>
      </c>
      <c r="F60" s="38">
        <f>+$AG$6</f>
        <v>1.5555555555555556</v>
      </c>
      <c r="G60" s="38">
        <f>+$AG$7</f>
        <v>1.8333333333333333</v>
      </c>
      <c r="H60" s="38">
        <f>+$AG$8</f>
        <v>1.8333333333333333</v>
      </c>
      <c r="I60" s="38">
        <f>+$AG$9</f>
        <v>1.4444444444444444</v>
      </c>
      <c r="J60" s="38">
        <f>+$AG$10</f>
        <v>2.1666666666666665</v>
      </c>
      <c r="K60" s="38">
        <f>+$AG$11</f>
        <v>2.5</v>
      </c>
      <c r="L60" s="38">
        <f>+$AG$12</f>
        <v>2.8888888888888888</v>
      </c>
      <c r="M60" s="38">
        <f>+$AG$13</f>
        <v>2.3333333333333335</v>
      </c>
      <c r="N60" s="38">
        <f>+$AG$14</f>
        <v>2</v>
      </c>
      <c r="O60" s="38">
        <f>+$AG$15</f>
        <v>1.7222222222222223</v>
      </c>
      <c r="P60" s="38">
        <f>+$AG$16</f>
        <v>2.0555555555555554</v>
      </c>
      <c r="Q60" s="38">
        <f>+$AG$17</f>
        <v>2.3333333333333335</v>
      </c>
      <c r="R60" s="38">
        <f>+$AG$18</f>
        <v>2</v>
      </c>
      <c r="S60" s="38">
        <f>+$AG$19</f>
        <v>1.8888888888888888</v>
      </c>
      <c r="T60" s="38">
        <f>+$AG$20</f>
        <v>2.2777777777777777</v>
      </c>
      <c r="U60" s="38">
        <f>+$AG$21</f>
        <v>2.7777777777777777</v>
      </c>
      <c r="V60" s="38">
        <f>+$AG$22</f>
        <v>1.9444444444444444</v>
      </c>
      <c r="W60" s="38">
        <f>+$AG$23</f>
        <v>1.9444444444444444</v>
      </c>
      <c r="X60" s="38">
        <f>+$AG$24</f>
        <v>2.6666666666666665</v>
      </c>
      <c r="Y60" s="38">
        <f>+$AG$25</f>
        <v>2.0555555555555554</v>
      </c>
      <c r="Z60" s="38">
        <f>+$AG$26</f>
        <v>1.5</v>
      </c>
      <c r="AA60" s="38">
        <f>+$AG$27</f>
        <v>1.5555555555555556</v>
      </c>
      <c r="AB60" s="38">
        <f>+$AG$28</f>
        <v>2.0555555555555554</v>
      </c>
      <c r="AC60" s="38">
        <f>+$AG$29</f>
        <v>1.8888888888888888</v>
      </c>
      <c r="AD60" s="38">
        <f>+$AG$30</f>
        <v>1.9444444444444444</v>
      </c>
      <c r="AE60" s="38">
        <f>+$AG$31</f>
        <v>2.5</v>
      </c>
      <c r="AF60" s="38">
        <f>+$AG$32</f>
        <v>2.5555555555555554</v>
      </c>
      <c r="AG60" s="38">
        <f>+$AG$33</f>
        <v>2.5555555555555554</v>
      </c>
      <c r="AH60" s="38">
        <f>+$AG$34</f>
        <v>2.5</v>
      </c>
      <c r="AI60" s="38">
        <f>+$AG$35</f>
        <v>2.6111111111111112</v>
      </c>
      <c r="AJ60" s="38">
        <f>+$AG$36</f>
        <v>2.6111111111111112</v>
      </c>
      <c r="AK60" s="38">
        <f>+$AG$37</f>
        <v>2.1666666666666665</v>
      </c>
      <c r="AL60" s="38">
        <f>+$AG$38</f>
        <v>1.8333333333333333</v>
      </c>
      <c r="AM60" s="38">
        <f>+$AG$39</f>
        <v>1.7222222222222223</v>
      </c>
      <c r="AN60" s="38">
        <f>+$AG$40</f>
        <v>2.1666666666666665</v>
      </c>
      <c r="AO60" s="38">
        <f>+$AG$41</f>
        <v>1.5555555555555556</v>
      </c>
      <c r="AP60" s="38">
        <f>+$AG$42</f>
        <v>1.8333333333333333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1.3333333333333333</v>
      </c>
      <c r="D64" s="46">
        <f>AG4</f>
        <v>2</v>
      </c>
      <c r="E64" s="46">
        <f>AG5</f>
        <v>1.7777777777777777</v>
      </c>
      <c r="F64" s="46">
        <f>AG6</f>
        <v>1.5555555555555556</v>
      </c>
      <c r="G64" s="46">
        <f>AG7</f>
        <v>1.8333333333333333</v>
      </c>
      <c r="H64" s="46">
        <f>AG8</f>
        <v>1.8333333333333333</v>
      </c>
      <c r="I64" s="46">
        <f>AG9</f>
        <v>1.4444444444444444</v>
      </c>
      <c r="J64" s="46">
        <f>AG10</f>
        <v>2.1666666666666665</v>
      </c>
      <c r="K64" s="46">
        <f>AG11</f>
        <v>2.5</v>
      </c>
      <c r="L64" s="46">
        <f>AG12</f>
        <v>2.8888888888888888</v>
      </c>
      <c r="M64" s="46">
        <f>AG13</f>
        <v>2.3333333333333335</v>
      </c>
      <c r="N64" s="46">
        <f>AG14</f>
        <v>2</v>
      </c>
      <c r="O64" s="46">
        <f>AG15</f>
        <v>1.7222222222222223</v>
      </c>
      <c r="P64" s="46">
        <f>AG16</f>
        <v>2.0555555555555554</v>
      </c>
      <c r="Q64" s="46">
        <f>AG17</f>
        <v>2.3333333333333335</v>
      </c>
      <c r="R64" s="46">
        <f>AG18</f>
        <v>2</v>
      </c>
      <c r="S64" s="46">
        <f>AG19</f>
        <v>1.8888888888888888</v>
      </c>
      <c r="T64" s="46">
        <f>AG20</f>
        <v>2.2777777777777777</v>
      </c>
      <c r="U64" s="46">
        <f>AG21</f>
        <v>2.7777777777777777</v>
      </c>
      <c r="V64" s="46">
        <f>AG22</f>
        <v>1.9444444444444444</v>
      </c>
      <c r="W64" s="46">
        <f>AG23</f>
        <v>1.9444444444444444</v>
      </c>
      <c r="X64" s="46">
        <f>AG24</f>
        <v>2.6666666666666665</v>
      </c>
      <c r="Y64" s="46">
        <f>AG25</f>
        <v>2.0555555555555554</v>
      </c>
      <c r="Z64" s="46">
        <f>AG26</f>
        <v>1.5</v>
      </c>
      <c r="AA64" s="46">
        <f>AG27</f>
        <v>1.5555555555555556</v>
      </c>
      <c r="AB64" s="46">
        <f>AG28</f>
        <v>2.0555555555555554</v>
      </c>
      <c r="AC64" s="46">
        <f>AG29</f>
        <v>1.8888888888888888</v>
      </c>
      <c r="AD64" s="46">
        <f>AG30</f>
        <v>1.9444444444444444</v>
      </c>
      <c r="AE64" s="46">
        <f>AG31</f>
        <v>2.5</v>
      </c>
      <c r="AF64" s="46">
        <f>AG32</f>
        <v>2.5555555555555554</v>
      </c>
      <c r="AG64" s="47">
        <f>AG33</f>
        <v>2.5555555555555554</v>
      </c>
      <c r="AH64" s="47">
        <f>AG34</f>
        <v>2.5</v>
      </c>
      <c r="AI64" s="47">
        <f>AG35</f>
        <v>2.6111111111111112</v>
      </c>
      <c r="AJ64" s="47">
        <f>AG36</f>
        <v>2.6111111111111112</v>
      </c>
      <c r="AK64" s="47">
        <f>AG37</f>
        <v>2.1666666666666665</v>
      </c>
      <c r="AL64" s="47">
        <f>AG38</f>
        <v>1.8333333333333333</v>
      </c>
      <c r="AM64" s="47">
        <f>AG39</f>
        <v>1.7222222222222223</v>
      </c>
      <c r="AN64" s="47">
        <f>AG40</f>
        <v>2.1666666666666665</v>
      </c>
      <c r="AO64" s="47">
        <f>AG41</f>
        <v>1.5555555555555556</v>
      </c>
      <c r="AP64" s="47">
        <f>AG42</f>
        <v>1.8333333333333333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2.8888888888888888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1.3333333333333333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 t="e">
        <f ca="1">HLOOKUP(C69,OFFSET(C53,0,G69,4,30-G69),4,0)</f>
        <v>#N/A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2.7777777777777777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1.4444444444444444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2.2000000000000002</v>
      </c>
      <c r="D70" s="59">
        <f t="shared" si="9"/>
        <v>18</v>
      </c>
      <c r="E70" s="60">
        <f>IF(D69=D70,F69,D70)</f>
        <v>18</v>
      </c>
      <c r="F70" s="59" t="e">
        <f ca="1">HLOOKUP(C70,OFFSET(C53,0,G70,4,30-G70),4,0)</f>
        <v>#N/A</v>
      </c>
      <c r="G70" s="49">
        <f>MATCH(C70,C53:AF53,0)</f>
        <v>18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>
        <f ca="1">HLOOKUP(I70,OFFSET(C53,0,M70,4,30-M70),4,0)</f>
        <v>15</v>
      </c>
      <c r="M70" s="49">
        <f>MATCH(I70,C53:AF53,0)</f>
        <v>10</v>
      </c>
      <c r="N70" s="32"/>
      <c r="O70" s="32"/>
      <c r="P70" s="32"/>
      <c r="Q70" s="58">
        <f>LARGE($AG$3:$AG$52,3)</f>
        <v>2.6666666666666665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1.5</v>
      </c>
      <c r="X70" s="59">
        <f>MATCH(W70,C60:AZ60,0)</f>
        <v>24</v>
      </c>
      <c r="Y70" s="60">
        <f>IF(X69=X70,Z69,X70)</f>
        <v>24</v>
      </c>
      <c r="Z70" s="59" t="e">
        <f ca="1">HLOOKUP(W70,OFFSET(C60,0,AA70,4,50-AA70),4,0)</f>
        <v>#N/A</v>
      </c>
      <c r="AA70" s="49">
        <f>MATCH(W70,AG3:AG52,0)</f>
        <v>24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02fQ29Gwwzz2qFecX/AyhO2HPfv8Ic89aZ/YJi550weDTsmd+EZNm7Bdi2u9qfteyfTQcVg1DHrX9Z+U/vTR+g==" saltValue="u2Wp9dV3fIn53gUrVDzdVw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Muhammet Bozkurt</cp:lastModifiedBy>
  <cp:lastPrinted>2019-12-09T18:19:51Z</cp:lastPrinted>
  <dcterms:created xsi:type="dcterms:W3CDTF">2019-09-10T05:38:35Z</dcterms:created>
  <dcterms:modified xsi:type="dcterms:W3CDTF">2021-01-11T14:45:49Z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