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2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7" i="2" l="1"/>
  <c r="K54" i="2"/>
  <c r="K57" i="2"/>
  <c r="AC57" i="2"/>
  <c r="Y57" i="2"/>
  <c r="U57" i="2"/>
  <c r="Q54" i="2"/>
  <c r="Q57" i="2"/>
  <c r="M54" i="2"/>
  <c r="M57" i="2"/>
  <c r="E54" i="2"/>
  <c r="E57" i="2"/>
  <c r="AB57" i="2"/>
  <c r="X57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7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<sst xmlns="http://schemas.openxmlformats.org/spreadsheetml/2006/main" count="79" uniqueCount="73">
  <si>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</si>
  <si>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</si>
  <si>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</si>
  <si>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</si>
  <si>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</si>
  <si>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</si>
  <si>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</si>
  <si>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</si>
  <si>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</si>
  <si>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</si>
  <si>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</si>
  <si>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</si>
  <si>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</si>
  <si>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</si>
  <si>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</si>
  <si>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</si>
  <si>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</si>
  <si>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</si>
  <si>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</si>
  <si>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</si>
  <si>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</si>
  <si>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</si>
  <si>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</si>
  <si>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</si>
  <si>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</si>
  <si>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</si>
  <si>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</si>
  <si>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</si>
  <si>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</si>
  <si>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</si>
  <si>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</si>
  <si>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</si>
  <si>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</si>
  <si>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</si>
  <si>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</si>
  <si>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</si>
  <si>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</si>
  <si>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</si>
  <si>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</si>
  <si>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</si>
  <si>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</si>
  <si>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</si>
  <si>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</si>
  <si>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</si>
  <si>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</si>
  <si>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</si>
  <si>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</si>
  <si>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</si>
  <si>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</si>
  <si>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</si>
  <si>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</si>
  <si>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</si>
  <si>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</si>
  <si>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</si>
  <si>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</si>
  <si>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</si>
  <si>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2020-2021 Eğitim Öğretim Yılı
1.Dönem 
2.Sınıf Beden Eğitimi ve Oyun
Kazanım Değerlendirme Ölçeği</t>
  </si>
  <si>
    <r>
      <rPr>
        <b/>
        <sz val="10"/>
        <color theme="1"/>
        <rFont val="Tahoma"/>
        <family val="2"/>
        <charset val="162"/>
      </rPr>
      <t>Notlar</t>
    </r>
    <r>
      <rPr>
        <sz val="10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0"/>
        <color theme="1"/>
        <rFont val="Tahoma"/>
        <family val="2"/>
        <charset val="162"/>
      </rPr>
      <t>1, 2 ve 3</t>
    </r>
    <r>
      <rPr>
        <sz val="10"/>
        <color theme="1"/>
        <rFont val="Tahoma"/>
        <family val="2"/>
        <charset val="162"/>
      </rPr>
      <t xml:space="preserve"> şeklinde giriyoruz.
4. Not giriş ve öğrenci alanları korumalı değildir, diğer alanlar silinme olduğunda formüllerin bozulacağından korumalıdır.
5. Ölçeğin yapımcı bilgisini değiştirmek telif ihlalidir, lütfen buna dikkat edelim.</t>
    </r>
  </si>
  <si>
    <t>BO.2.1.1.1. Yer değiştirme hareketlerini artan bir doğrulukla yapar.</t>
  </si>
  <si>
    <t>BO.2.1.1.2. Yer değiştirme hareketlerini vücut, alan farkındalığı ve hareket ilişkilerini kullanarak yapar.</t>
  </si>
  <si>
    <t>BO.2.1.1.3. Dengeleme hareketlerini artan bir doğrulukla yapar.</t>
  </si>
  <si>
    <t>BO.2.1.1.4. Dengeleme hareketlerini vücut, alan farkındalığı ve hareket ilişkilerini kullanarak yapar.</t>
  </si>
  <si>
    <t>BO.2.1.1.5. Nesne kontrolü gerektiren hareketleri artan bir doğrulukla yapar.</t>
  </si>
  <si>
    <t>BO.2.1.1.6. Nesne kontrolü gereken hareketleri alan, efor farkındalığı ve hareket ilişkilerini kullanarak yapar.</t>
  </si>
  <si>
    <t>BO.2.1.1.7. İki ve daha fazla hareket becerisini birleştirerek artan doğrulukla uygular.</t>
  </si>
  <si>
    <t>BO.2.2.3.1. Bayram, kutlama ve törenlere istekle katılır.</t>
  </si>
  <si>
    <t>BO.2.1.1.8. Verilen ritim ve müziğe uygun hareket eder.</t>
  </si>
  <si>
    <t>BO.2.1.1.9. Temel ve birleştirilmiş hareket becerilerini içeren basit kurallı oyunlar oynar.</t>
  </si>
  <si>
    <t>BO.2.1.2.1. Temel hareket becerilerini uygularken hareketin tekniğine ait özellikleri söyler.</t>
  </si>
  <si>
    <t>BO.2.1.2.2. Vücut bölümlerinin hareketlerini açıklar.</t>
  </si>
  <si>
    <t>BO.2.1.2.3. Efor kavramına göre vücudunun nasıl hareket edeceğini açıklar.</t>
  </si>
  <si>
    <t>BO.2.1.3.1. Oyunda basit stratejileri ve taktikleri kullanır.</t>
  </si>
  <si>
    <t>Canlı Derslere Katılım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</si>
</sst>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b/>
      <sz val="11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2" fontId="17" fillId="0" borderId="45" xfId="0" applyNumberFormat="1" applyFont="1" applyBorder="1" applyAlignment="1" applyProtection="1">
      <alignment horizontal="left" vertical="center" wrapText="1"/>
      <protection hidden="1"/>
    </xf>
    <xf numFmtId="0" fontId="15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4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F9" sqref="F9:F13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5" t="s">
        <v>56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>BO.2.1.1.7. İki ve daha fazla hareket becerisini birleştirerek artan doğrulukla uygular.</v>
      </c>
      <c r="E4" s="65" t="str">
        <f>HLOOKUP(VERİLER!E69,VERİLER!$C$56:$AF$58,3,0)</f>
        <v>BO.2.1.2.3. Efor kavramına göre vücudunun nasıl hareket edeceğini açıklar.</v>
      </c>
      <c r="F4" s="106"/>
    </row>
    <row r="5" spans="2:6" ht="19.95" customHeight="1" x14ac:dyDescent="0.3">
      <c r="B5" s="110"/>
      <c r="C5" s="111"/>
      <c r="D5" s="111"/>
      <c r="E5" s="112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BO.2.1.1.2. Yer değiştirme hareketlerini vücut, alan farkındalığı ve hareket ilişkilerini kullanarak yapar.</v>
      </c>
      <c r="E7" s="65" t="str">
        <f ca="1">HLOOKUP(VERİLER!K69,VERİLER!$C$56:$AF$58,3,0)</f>
        <v>BO.2.1.1.5. Nesne kontrolü gerektiren hareketleri artan bir doğrulukla yapar.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2.8666666666666667</v>
      </c>
      <c r="E9" s="64">
        <f>IFERROR(LARGE(VERİLER!AG3:AG52,2),0)</f>
        <v>2.8</v>
      </c>
      <c r="F9" s="117" t="s">
        <v>57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8"/>
    </row>
    <row r="11" spans="2:6" ht="19.95" customHeight="1" x14ac:dyDescent="0.3">
      <c r="B11" s="66"/>
      <c r="C11" s="67"/>
      <c r="D11" s="67"/>
      <c r="E11" s="67"/>
      <c r="F11" s="108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1.2666666666666666</v>
      </c>
      <c r="E12" s="64">
        <f>IFERROR(SMALL(VERİLER!AG3:AG52,2),0)</f>
        <v>1.4666666666666666</v>
      </c>
      <c r="F12" s="108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09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2.0616666666666661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fECMHDT1VqXpEYPolIHVGfnt9BeCYLU36z1aKrhkqv6GXuICyHghFI8piH4csyG/rGdPUXdysXIez1LcBkGCLg==" saltValue="SuNs/UAm4CCao9YS/BgzWA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R2" sqref="R2:AF54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0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58</v>
      </c>
      <c r="D2" s="93" t="s">
        <v>59</v>
      </c>
      <c r="E2" s="70" t="s">
        <v>60</v>
      </c>
      <c r="F2" s="70" t="s">
        <v>61</v>
      </c>
      <c r="G2" s="93" t="s">
        <v>62</v>
      </c>
      <c r="H2" s="70" t="s">
        <v>63</v>
      </c>
      <c r="I2" s="70" t="s">
        <v>64</v>
      </c>
      <c r="J2" s="70" t="s">
        <v>65</v>
      </c>
      <c r="K2" s="70" t="s">
        <v>66</v>
      </c>
      <c r="L2" s="70" t="s">
        <v>67</v>
      </c>
      <c r="M2" s="70" t="s">
        <v>68</v>
      </c>
      <c r="N2" s="70" t="s">
        <v>69</v>
      </c>
      <c r="O2" s="70" t="s">
        <v>70</v>
      </c>
      <c r="P2" s="70" t="s">
        <v>71</v>
      </c>
      <c r="Q2" s="118" t="s">
        <v>72</v>
      </c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1.2666666666666666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88">
        <f t="shared" ref="AG3:AG49" si="1">IFERROR(AVERAGE(C3:AF3)," ")</f>
        <v>1.2666666666666666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1.9333333333333333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88">
        <f t="shared" si="1"/>
        <v>1.9333333333333333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1.7333333333333334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88">
        <f t="shared" si="1"/>
        <v>1.7333333333333334</v>
      </c>
      <c r="AH5" s="89" t="str">
        <f t="shared" si="3"/>
        <v>Geliştirilmeli</v>
      </c>
      <c r="AI5" s="3"/>
      <c r="AJ5" s="3"/>
      <c r="AK5" s="20"/>
      <c r="AL5" s="21"/>
    </row>
    <row r="6" spans="1:38" ht="15" customHeight="1" x14ac:dyDescent="0.3">
      <c r="A6" s="16">
        <f t="shared" si="2"/>
        <v>1.5333333333333334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88">
        <f t="shared" si="1"/>
        <v>1.5333333333333334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88">
        <f t="shared" si="1"/>
        <v>1.8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1.8666666666666667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88">
        <f t="shared" si="1"/>
        <v>1.8666666666666667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1.4666666666666666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88">
        <f t="shared" si="1"/>
        <v>1.4666666666666666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2.1333333333333333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88">
        <f t="shared" si="1"/>
        <v>2.1333333333333333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88">
        <f t="shared" si="1"/>
        <v>2.4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2.8666666666666667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88">
        <f t="shared" si="1"/>
        <v>2.8666666666666667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2.2000000000000002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88">
        <f t="shared" si="1"/>
        <v>2.2000000000000002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2.0666666666666669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88">
        <f t="shared" si="1"/>
        <v>2.0666666666666669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1.7333333333333334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88">
        <f t="shared" si="1"/>
        <v>1.7333333333333334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1.8666666666666667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88">
        <f t="shared" si="1"/>
        <v>1.8666666666666667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2.3333333333333335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88">
        <f t="shared" si="1"/>
        <v>2.3333333333333335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2.0666666666666669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88">
        <f t="shared" si="1"/>
        <v>2.0666666666666669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1.8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88">
        <f t="shared" si="1"/>
        <v>1.8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2.1333333333333333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88">
        <f t="shared" si="1"/>
        <v>2.1333333333333333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88">
        <f t="shared" si="1"/>
        <v>2.8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2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88">
        <f t="shared" si="1"/>
        <v>2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1.8666666666666667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88">
        <f t="shared" si="1"/>
        <v>1.8666666666666667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2.6666666666666665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88">
        <f t="shared" si="1"/>
        <v>2.6666666666666665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2.1333333333333333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88">
        <f t="shared" si="1"/>
        <v>2.1333333333333333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1.6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88">
        <f t="shared" si="1"/>
        <v>1.6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1.6666666666666667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88">
        <f t="shared" si="1"/>
        <v>1.6666666666666667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2.1333333333333333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88">
        <f t="shared" si="1"/>
        <v>2.1333333333333333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88">
        <f t="shared" si="1"/>
        <v>1.8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1.8666666666666667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88">
        <f t="shared" si="1"/>
        <v>1.8666666666666667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2.4666666666666668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88">
        <f t="shared" si="1"/>
        <v>2.4666666666666668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2.6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88">
        <f t="shared" si="1"/>
        <v>2.6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2.5333333333333332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88">
        <f t="shared" si="1"/>
        <v>2.5333333333333332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2.4666666666666668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88">
        <f t="shared" si="1"/>
        <v>2.4666666666666668</v>
      </c>
      <c r="AH34" s="89" t="str">
        <f t="shared" si="3"/>
        <v>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88">
        <f t="shared" si="1"/>
        <v>2.6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88">
        <f t="shared" si="1"/>
        <v>2.6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2.2000000000000002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88">
        <f t="shared" si="1"/>
        <v>2.2000000000000002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1.8666666666666667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88">
        <f t="shared" si="1"/>
        <v>1.8666666666666667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1.8666666666666667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88">
        <f t="shared" si="1"/>
        <v>1.8666666666666667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2.1333333333333333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88">
        <f t="shared" si="1"/>
        <v>2.1333333333333333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1.6666666666666667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88">
        <f t="shared" si="1"/>
        <v>1.6666666666666667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1.7333333333333334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88">
        <f t="shared" si="1"/>
        <v>1.7333333333333334</v>
      </c>
      <c r="AH42" s="89" t="str">
        <f t="shared" si="3"/>
        <v>Geliştirilmeli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3">
        <f>IFERROR(AVERAGE(AG3:AG52),0)</f>
        <v>2.0616666666666661</v>
      </c>
      <c r="AH53" s="115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4"/>
      <c r="AH54" s="116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0</v>
      </c>
      <c r="S57" s="29">
        <f t="shared" si="7"/>
        <v>0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BO.2.1.1.1. Yer değiştirme hareketlerini artan bir doğrulukla yapar.</v>
      </c>
      <c r="D58" s="34" t="str">
        <f t="shared" ref="D58:AF58" si="8">D2</f>
        <v>BO.2.1.1.2. Yer değiştirme hareketlerini vücut, alan farkındalığı ve hareket ilişkilerini kullanarak yapar.</v>
      </c>
      <c r="E58" s="34" t="str">
        <f t="shared" si="8"/>
        <v>BO.2.1.1.3. Dengeleme hareketlerini artan bir doğrulukla yapar.</v>
      </c>
      <c r="F58" s="34" t="str">
        <f t="shared" si="8"/>
        <v>BO.2.1.1.4. Dengeleme hareketlerini vücut, alan farkındalığı ve hareket ilişkilerini kullanarak yapar.</v>
      </c>
      <c r="G58" s="34" t="str">
        <f t="shared" si="8"/>
        <v>BO.2.1.1.5. Nesne kontrolü gerektiren hareketleri artan bir doğrulukla yapar.</v>
      </c>
      <c r="H58" s="34" t="str">
        <f t="shared" si="8"/>
        <v>BO.2.1.1.6. Nesne kontrolü gereken hareketleri alan, efor farkındalığı ve hareket ilişkilerini kullanarak yapar.</v>
      </c>
      <c r="I58" s="34" t="str">
        <f t="shared" si="8"/>
        <v>BO.2.1.1.7. İki ve daha fazla hareket becerisini birleştirerek artan doğrulukla uygular.</v>
      </c>
      <c r="J58" s="34" t="str">
        <f t="shared" si="8"/>
        <v>BO.2.2.3.1. Bayram, kutlama ve törenlere istekle katılır.</v>
      </c>
      <c r="K58" s="34" t="str">
        <f t="shared" si="8"/>
        <v>BO.2.1.1.8. Verilen ritim ve müziğe uygun hareket eder.</v>
      </c>
      <c r="L58" s="34" t="str">
        <f t="shared" si="8"/>
        <v>BO.2.1.1.9. Temel ve birleştirilmiş hareket becerilerini içeren basit kurallı oyunlar oynar.</v>
      </c>
      <c r="M58" s="34" t="str">
        <f t="shared" si="8"/>
        <v>BO.2.1.2.1. Temel hareket becerilerini uygularken hareketin tekniğine ait özellikleri söyler.</v>
      </c>
      <c r="N58" s="34" t="str">
        <f t="shared" si="8"/>
        <v>BO.2.1.2.2. Vücut bölümlerinin hareketlerini açıklar.</v>
      </c>
      <c r="O58" s="34" t="str">
        <f t="shared" si="8"/>
        <v>BO.2.1.2.3. Efor kavramına göre vücudunun nasıl hareket edeceğini açıklar.</v>
      </c>
      <c r="P58" s="34" t="str">
        <f t="shared" si="8"/>
        <v>BO.2.1.3.1. Oyunda basit stratejileri ve taktikleri kullanır.</v>
      </c>
      <c r="Q58" s="34" t="str">
        <f t="shared" si="8"/>
        <v>Canlı Derslere Katılım</v>
      </c>
      <c r="R58" s="34">
        <f t="shared" si="8"/>
        <v>0</v>
      </c>
      <c r="S58" s="34">
        <f t="shared" si="8"/>
        <v>0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1.2666666666666666</v>
      </c>
      <c r="D60" s="38">
        <f>+$AG$4</f>
        <v>1.9333333333333333</v>
      </c>
      <c r="E60" s="38">
        <f>+$AG$5</f>
        <v>1.7333333333333334</v>
      </c>
      <c r="F60" s="38">
        <f>+$AG$6</f>
        <v>1.5333333333333334</v>
      </c>
      <c r="G60" s="38">
        <f>+$AG$7</f>
        <v>1.8</v>
      </c>
      <c r="H60" s="38">
        <f>+$AG$8</f>
        <v>1.8666666666666667</v>
      </c>
      <c r="I60" s="38">
        <f>+$AG$9</f>
        <v>1.4666666666666666</v>
      </c>
      <c r="J60" s="38">
        <f>+$AG$10</f>
        <v>2.1333333333333333</v>
      </c>
      <c r="K60" s="38">
        <f>+$AG$11</f>
        <v>2.4</v>
      </c>
      <c r="L60" s="38">
        <f>+$AG$12</f>
        <v>2.8666666666666667</v>
      </c>
      <c r="M60" s="38">
        <f>+$AG$13</f>
        <v>2.2000000000000002</v>
      </c>
      <c r="N60" s="38">
        <f>+$AG$14</f>
        <v>2.0666666666666669</v>
      </c>
      <c r="O60" s="38">
        <f>+$AG$15</f>
        <v>1.7333333333333334</v>
      </c>
      <c r="P60" s="38">
        <f>+$AG$16</f>
        <v>1.8666666666666667</v>
      </c>
      <c r="Q60" s="38">
        <f>+$AG$17</f>
        <v>2.3333333333333335</v>
      </c>
      <c r="R60" s="38">
        <f>+$AG$18</f>
        <v>2.0666666666666669</v>
      </c>
      <c r="S60" s="38">
        <f>+$AG$19</f>
        <v>1.8</v>
      </c>
      <c r="T60" s="38">
        <f>+$AG$20</f>
        <v>2.1333333333333333</v>
      </c>
      <c r="U60" s="38">
        <f>+$AG$21</f>
        <v>2.8</v>
      </c>
      <c r="V60" s="38">
        <f>+$AG$22</f>
        <v>2</v>
      </c>
      <c r="W60" s="38">
        <f>+$AG$23</f>
        <v>1.8666666666666667</v>
      </c>
      <c r="X60" s="38">
        <f>+$AG$24</f>
        <v>2.6666666666666665</v>
      </c>
      <c r="Y60" s="38">
        <f>+$AG$25</f>
        <v>2.1333333333333333</v>
      </c>
      <c r="Z60" s="38">
        <f>+$AG$26</f>
        <v>1.6</v>
      </c>
      <c r="AA60" s="38">
        <f>+$AG$27</f>
        <v>1.6666666666666667</v>
      </c>
      <c r="AB60" s="38">
        <f>+$AG$28</f>
        <v>2.1333333333333333</v>
      </c>
      <c r="AC60" s="38">
        <f>+$AG$29</f>
        <v>1.8</v>
      </c>
      <c r="AD60" s="38">
        <f>+$AG$30</f>
        <v>1.8666666666666667</v>
      </c>
      <c r="AE60" s="38">
        <f>+$AG$31</f>
        <v>2.4666666666666668</v>
      </c>
      <c r="AF60" s="38">
        <f>+$AG$32</f>
        <v>2.6</v>
      </c>
      <c r="AG60" s="38">
        <f>+$AG$33</f>
        <v>2.5333333333333332</v>
      </c>
      <c r="AH60" s="38">
        <f>+$AG$34</f>
        <v>2.4666666666666668</v>
      </c>
      <c r="AI60" s="38">
        <f>+$AG$35</f>
        <v>2.6</v>
      </c>
      <c r="AJ60" s="38">
        <f>+$AG$36</f>
        <v>2.6</v>
      </c>
      <c r="AK60" s="38">
        <f>+$AG$37</f>
        <v>2.2000000000000002</v>
      </c>
      <c r="AL60" s="38">
        <f>+$AG$38</f>
        <v>1.8666666666666667</v>
      </c>
      <c r="AM60" s="38">
        <f>+$AG$39</f>
        <v>1.8666666666666667</v>
      </c>
      <c r="AN60" s="38">
        <f>+$AG$40</f>
        <v>2.1333333333333333</v>
      </c>
      <c r="AO60" s="38">
        <f>+$AG$41</f>
        <v>1.6666666666666667</v>
      </c>
      <c r="AP60" s="38">
        <f>+$AG$42</f>
        <v>1.7333333333333334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1.2666666666666666</v>
      </c>
      <c r="D64" s="46">
        <f>AG4</f>
        <v>1.9333333333333333</v>
      </c>
      <c r="E64" s="46">
        <f>AG5</f>
        <v>1.7333333333333334</v>
      </c>
      <c r="F64" s="46">
        <f>AG6</f>
        <v>1.5333333333333334</v>
      </c>
      <c r="G64" s="46">
        <f>AG7</f>
        <v>1.8</v>
      </c>
      <c r="H64" s="46">
        <f>AG8</f>
        <v>1.8666666666666667</v>
      </c>
      <c r="I64" s="46">
        <f>AG9</f>
        <v>1.4666666666666666</v>
      </c>
      <c r="J64" s="46">
        <f>AG10</f>
        <v>2.1333333333333333</v>
      </c>
      <c r="K64" s="46">
        <f>AG11</f>
        <v>2.4</v>
      </c>
      <c r="L64" s="46">
        <f>AG12</f>
        <v>2.8666666666666667</v>
      </c>
      <c r="M64" s="46">
        <f>AG13</f>
        <v>2.2000000000000002</v>
      </c>
      <c r="N64" s="46">
        <f>AG14</f>
        <v>2.0666666666666669</v>
      </c>
      <c r="O64" s="46">
        <f>AG15</f>
        <v>1.7333333333333334</v>
      </c>
      <c r="P64" s="46">
        <f>AG16</f>
        <v>1.8666666666666667</v>
      </c>
      <c r="Q64" s="46">
        <f>AG17</f>
        <v>2.3333333333333335</v>
      </c>
      <c r="R64" s="46">
        <f>AG18</f>
        <v>2.0666666666666669</v>
      </c>
      <c r="S64" s="46">
        <f>AG19</f>
        <v>1.8</v>
      </c>
      <c r="T64" s="46">
        <f>AG20</f>
        <v>2.1333333333333333</v>
      </c>
      <c r="U64" s="46">
        <f>AG21</f>
        <v>2.8</v>
      </c>
      <c r="V64" s="46">
        <f>AG22</f>
        <v>2</v>
      </c>
      <c r="W64" s="46">
        <f>AG23</f>
        <v>1.8666666666666667</v>
      </c>
      <c r="X64" s="46">
        <f>AG24</f>
        <v>2.6666666666666665</v>
      </c>
      <c r="Y64" s="46">
        <f>AG25</f>
        <v>2.1333333333333333</v>
      </c>
      <c r="Z64" s="46">
        <f>AG26</f>
        <v>1.6</v>
      </c>
      <c r="AA64" s="46">
        <f>AG27</f>
        <v>1.6666666666666667</v>
      </c>
      <c r="AB64" s="46">
        <f>AG28</f>
        <v>2.1333333333333333</v>
      </c>
      <c r="AC64" s="46">
        <f>AG29</f>
        <v>1.8</v>
      </c>
      <c r="AD64" s="46">
        <f>AG30</f>
        <v>1.8666666666666667</v>
      </c>
      <c r="AE64" s="46">
        <f>AG31</f>
        <v>2.4666666666666668</v>
      </c>
      <c r="AF64" s="46">
        <f>AG32</f>
        <v>2.6</v>
      </c>
      <c r="AG64" s="47">
        <f>AG33</f>
        <v>2.5333333333333332</v>
      </c>
      <c r="AH64" s="47">
        <f>AG34</f>
        <v>2.4666666666666668</v>
      </c>
      <c r="AI64" s="47">
        <f>AG35</f>
        <v>2.6</v>
      </c>
      <c r="AJ64" s="47">
        <f>AG36</f>
        <v>2.6</v>
      </c>
      <c r="AK64" s="47">
        <f>AG37</f>
        <v>2.2000000000000002</v>
      </c>
      <c r="AL64" s="47">
        <f>AG38</f>
        <v>1.8666666666666667</v>
      </c>
      <c r="AM64" s="47">
        <f>AG39</f>
        <v>1.8666666666666667</v>
      </c>
      <c r="AN64" s="47">
        <f>AG40</f>
        <v>2.1333333333333333</v>
      </c>
      <c r="AO64" s="47">
        <f>AG41</f>
        <v>1.6666666666666667</v>
      </c>
      <c r="AP64" s="47">
        <f>AG42</f>
        <v>1.7333333333333334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2.8666666666666667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1.2666666666666666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1.4666666666666666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2.15</v>
      </c>
      <c r="D70" s="59">
        <f t="shared" si="9"/>
        <v>4</v>
      </c>
      <c r="E70" s="60">
        <f>IF(D69=D70,F69,D70)</f>
        <v>4</v>
      </c>
      <c r="F70" s="59">
        <f ca="1">HLOOKUP(C70,OFFSET(C53,0,G70,4,30-G70),4,0)</f>
        <v>9</v>
      </c>
      <c r="G70" s="49">
        <f>MATCH(C70,C53:AF53,0)</f>
        <v>4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2.6666666666666665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1.5333333333333334</v>
      </c>
      <c r="X70" s="59">
        <f>MATCH(W70,C60:AZ60,0)</f>
        <v>4</v>
      </c>
      <c r="Y70" s="60">
        <f>IF(X69=X70,Z69,X70)</f>
        <v>4</v>
      </c>
      <c r="Z70" s="59" t="e">
        <f ca="1">HLOOKUP(W70,OFFSET(C60,0,AA70,4,50-AA70),4,0)</f>
        <v>#N/A</v>
      </c>
      <c r="AA70" s="49">
        <f>MATCH(W70,AG3:AG52,0)</f>
        <v>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CxsDcqXJ9G3WIsyMeieDKQ1h0a/VaRskbK7PwvMJDo7se/EJzF3U9Is1Ny+e/0Tw2TJEjaC4kdaqY4fZRDxzZw==" saltValue="MjbDavbw6iFd1xmyjaiN8g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2021-01-11T19:08:31Z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