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1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7" i="2" l="1"/>
  <c r="K54" i="2"/>
  <c r="K57" i="2"/>
  <c r="AC57" i="2"/>
  <c r="Y57" i="2"/>
  <c r="U57" i="2"/>
  <c r="Q57" i="2"/>
  <c r="M54" i="2"/>
  <c r="M57" i="2"/>
  <c r="E54" i="2"/>
  <c r="E57" i="2"/>
  <c r="AB57" i="2"/>
  <c r="X57" i="2"/>
  <c r="T57" i="2"/>
  <c r="P57" i="2"/>
  <c r="L54" i="2"/>
  <c r="L57" i="2"/>
  <c r="H54" i="2"/>
  <c r="H57" i="2"/>
  <c r="D54" i="2"/>
  <c r="D57" i="2"/>
  <c r="AA57" i="2"/>
  <c r="W57" i="2"/>
  <c r="AD57" i="2"/>
  <c r="Z57" i="2"/>
  <c r="V57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<sst xmlns="http://schemas.openxmlformats.org/spreadsheetml/2006/main" count="77" uniqueCount="71">
  <si>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</si>
  <si>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</si>
  <si>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</si>
  <si>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</si>
  <si>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</si>
  <si>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</si>
  <si>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</si>
  <si>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</si>
  <si>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</si>
  <si>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</si>
  <si>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</si>
  <si>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</si>
  <si>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</si>
  <si>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</si>
  <si>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</si>
  <si>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</si>
  <si>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</si>
  <si>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</si>
  <si>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</si>
  <si>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</si>
  <si>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</si>
  <si>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</si>
  <si>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</si>
  <si>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</si>
  <si>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</si>
  <si>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</si>
  <si>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</si>
  <si>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</si>
  <si>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</si>
  <si>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</si>
  <si>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</si>
  <si>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</si>
  <si>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</si>
  <si>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</si>
  <si>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</si>
  <si>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</si>
  <si>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</si>
  <si>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</si>
  <si>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</si>
  <si>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</si>
  <si>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</si>
  <si>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</si>
  <si>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</si>
  <si>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</si>
  <si>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</si>
  <si>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</si>
  <si>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</si>
  <si>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</si>
  <si>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</si>
  <si>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</si>
  <si>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</si>
  <si>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</si>
  <si>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</si>
  <si>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</si>
  <si>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</si>
  <si>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</si>
  <si>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0"/>
        <color theme="1"/>
        <rFont val="Tahoma"/>
        <family val="2"/>
        <charset val="162"/>
      </rPr>
      <t>Notlar</t>
    </r>
    <r>
      <rPr>
        <sz val="10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0"/>
        <color theme="1"/>
        <rFont val="Tahoma"/>
        <family val="2"/>
        <charset val="162"/>
      </rPr>
      <t>1, 2 ve 3</t>
    </r>
    <r>
      <rPr>
        <sz val="10"/>
        <color theme="1"/>
        <rFont val="Tahoma"/>
        <family val="2"/>
        <charset val="162"/>
      </rPr>
      <t xml:space="preserve"> şeklinde giriyoruz.
4. Not giriş ve öğrenci alanları korumalı değildir, diğer alanlar silinme olduğunda formüllerin bozulacağından korumalıdır.
5. Ölçeğin yapımcı bilgisini değiştirmek telif ihlalidir, lütfen buna dikkat edelim.</t>
    </r>
  </si>
  <si>
    <t>2020-2021 Eğitim Öğretim Yılı
1.Dönem 
1.Sınıf Müzik
Kazanım Değerlendirme Ölçeği</t>
  </si>
  <si>
    <t>Mü.1.A.2. İstiklâl Marşı’nı saygıyla dinler.</t>
  </si>
  <si>
    <t>Mü.1.D.1. İstiklâl Marşı’na saygı gösterir.</t>
  </si>
  <si>
    <t>Mü.1.A.7. Ses ve nefes çalışmaları yapar</t>
  </si>
  <si>
    <t>Mü.1.A.9. Vücudunu ritim çalgısı gibi kullanır.</t>
  </si>
  <si>
    <t>Mü.1.A.10. Belirli gün ve haftalarla ilgili müzik etkinliklerine katılır.</t>
  </si>
  <si>
    <t>Mü.1.A.4 Çevresinde duyduğu sesleri taklit eder.</t>
  </si>
  <si>
    <t>Mü.1.A.3. Çevresindeki ses kaynaklarını ayırt eder.</t>
  </si>
  <si>
    <t>Mü.1.A.6. Düzenli ve düzensiz sesleri birbirinden ayırt eder.</t>
  </si>
  <si>
    <t>Mü.1.B.1. Müzik çalışmalarını gerçekleştirdiği ortamı tanır.</t>
  </si>
  <si>
    <t>Mü.1.B.2. Çevresindeki varlıkları hareket hızlarıyla ayırt eder.</t>
  </si>
  <si>
    <t>Mü.1.B.3. Müziklere uygun hızda hareket eder.</t>
  </si>
  <si>
    <t>Mü.1.C.2. Oluşturduğu ritim çalgısıyla öğrendiği müziklere eşlik eder.</t>
  </si>
  <si>
    <t>Canlı Derslere Katılım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</si>
</sst>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6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5" t="s">
        <v>57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>Mü.1.A.3. Çevresindeki ses kaynaklarını ayırt eder.</v>
      </c>
      <c r="E4" s="65" t="str">
        <f>HLOOKUP(VERİLER!E69,VERİLER!$C$56:$AF$58,3,0)</f>
        <v>Canlı Derslere Katılım</v>
      </c>
      <c r="F4" s="106"/>
    </row>
    <row r="5" spans="2:6" ht="19.95" customHeight="1" x14ac:dyDescent="0.3">
      <c r="B5" s="111"/>
      <c r="C5" s="112"/>
      <c r="D5" s="112"/>
      <c r="E5" s="113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Mü.1.D.1. İstiklâl Marşı’na saygı gösterir.</v>
      </c>
      <c r="E7" s="65" t="str">
        <f ca="1">HLOOKUP(VERİLER!K69,VERİLER!$C$56:$AF$58,3,0)</f>
        <v>Mü.1.A.10. Belirli gün ve haftalarla ilgili müzik etkinliklerine katılır.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2.8461538461538463</v>
      </c>
      <c r="E9" s="64">
        <f>IFERROR(LARGE(VERİLER!AG3:AG52,2),0)</f>
        <v>2.7692307692307692</v>
      </c>
      <c r="F9" s="108" t="s">
        <v>56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9"/>
    </row>
    <row r="11" spans="2:6" ht="19.95" customHeight="1" x14ac:dyDescent="0.3">
      <c r="B11" s="66"/>
      <c r="C11" s="67"/>
      <c r="D11" s="67"/>
      <c r="E11" s="67"/>
      <c r="F11" s="109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1.3076923076923077</v>
      </c>
      <c r="E12" s="64">
        <f>IFERROR(SMALL(VERİLER!AG3:AG52,2),0)</f>
        <v>1.4615384615384615</v>
      </c>
      <c r="F12" s="109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0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2.0673076923076912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JMfHC3BvrJSULxXtIritam4X2pYobhMH9QkHhqyhm5YPB/RQoXYRr78B6E7bUhnVDAKj8Jdm664AlZOmNQd3rQ==" saltValue="Rip5jFQ7Hp7i4RlDL//wNg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I2" sqref="I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0</v>
      </c>
      <c r="Q1" s="10">
        <f t="shared" si="0"/>
        <v>0</v>
      </c>
      <c r="R1" s="10">
        <f t="shared" si="0"/>
        <v>0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58</v>
      </c>
      <c r="D2" s="93" t="s">
        <v>59</v>
      </c>
      <c r="E2" s="70" t="s">
        <v>60</v>
      </c>
      <c r="F2" s="70" t="s">
        <v>61</v>
      </c>
      <c r="G2" s="93" t="s">
        <v>62</v>
      </c>
      <c r="H2" s="70" t="s">
        <v>63</v>
      </c>
      <c r="I2" s="70" t="s">
        <v>64</v>
      </c>
      <c r="J2" s="70" t="s">
        <v>65</v>
      </c>
      <c r="K2" s="70" t="s">
        <v>66</v>
      </c>
      <c r="L2" s="70" t="s">
        <v>67</v>
      </c>
      <c r="M2" s="70" t="s">
        <v>68</v>
      </c>
      <c r="N2" s="70" t="s">
        <v>69</v>
      </c>
      <c r="O2" s="118" t="s">
        <v>70</v>
      </c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1.3076923076923077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88">
        <f t="shared" ref="AG3:AG49" si="1">IFERROR(AVERAGE(C3:AF3)," ")</f>
        <v>1.3076923076923077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2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88">
        <f t="shared" si="1"/>
        <v>2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1.7692307692307692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88">
        <f t="shared" si="1"/>
        <v>1.7692307692307692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1.5384615384615385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88">
        <f t="shared" si="1"/>
        <v>1.5384615384615385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1.8461538461538463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88">
        <f t="shared" si="1"/>
        <v>1.8461538461538463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1.8461538461538463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88">
        <f t="shared" si="1"/>
        <v>1.8461538461538463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1.4615384615384615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88">
        <f t="shared" si="1"/>
        <v>1.4615384615384615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2.1538461538461537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88">
        <f t="shared" si="1"/>
        <v>2.1538461538461537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2.5384615384615383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88">
        <f t="shared" si="1"/>
        <v>2.5384615384615383</v>
      </c>
      <c r="AH11" s="89" t="str">
        <f t="shared" si="3"/>
        <v>Çok 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2.8461538461538463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88">
        <f t="shared" si="1"/>
        <v>2.8461538461538463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2.2307692307692308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88">
        <f t="shared" si="1"/>
        <v>2.2307692307692308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88">
        <f t="shared" si="1"/>
        <v>2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1.6153846153846154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88">
        <f t="shared" si="1"/>
        <v>1.6153846153846154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2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88">
        <f t="shared" si="1"/>
        <v>2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2.3076923076923075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88">
        <f t="shared" si="1"/>
        <v>2.3076923076923075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88">
        <f t="shared" si="1"/>
        <v>2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1.8461538461538463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88">
        <f t="shared" si="1"/>
        <v>1.8461538461538463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2.2307692307692308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88">
        <f t="shared" si="1"/>
        <v>2.2307692307692308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2.7692307692307692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88">
        <f t="shared" si="1"/>
        <v>2.7692307692307692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1.9230769230769231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88">
        <f t="shared" si="1"/>
        <v>1.9230769230769231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2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88">
        <f t="shared" si="1"/>
        <v>2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2.6923076923076925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88">
        <f t="shared" si="1"/>
        <v>2.6923076923076925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88">
        <f t="shared" si="1"/>
        <v>2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1.4615384615384615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88">
        <f t="shared" si="1"/>
        <v>1.4615384615384615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1.6153846153846154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88">
        <f t="shared" si="1"/>
        <v>1.6153846153846154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2.1538461538461537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88">
        <f t="shared" si="1"/>
        <v>2.1538461538461537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1.7692307692307692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88">
        <f t="shared" si="1"/>
        <v>1.7692307692307692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1.8461538461538463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88">
        <f t="shared" si="1"/>
        <v>1.8461538461538463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2.4615384615384617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88">
        <f t="shared" si="1"/>
        <v>2.4615384615384617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2.6153846153846154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88">
        <f t="shared" si="1"/>
        <v>2.6153846153846154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2.5384615384615383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88">
        <f t="shared" si="1"/>
        <v>2.5384615384615383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2.5384615384615383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88">
        <f t="shared" si="1"/>
        <v>2.5384615384615383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2.6153846153846154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88">
        <f t="shared" si="1"/>
        <v>2.6153846153846154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2.6153846153846154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88">
        <f t="shared" si="1"/>
        <v>2.6153846153846154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2.2307692307692308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88">
        <f t="shared" si="1"/>
        <v>2.2307692307692308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1.9230769230769231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88">
        <f t="shared" si="1"/>
        <v>1.9230769230769231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1.8461538461538463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88">
        <f t="shared" si="1"/>
        <v>1.8461538461538463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2.2307692307692308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88">
        <f t="shared" si="1"/>
        <v>2.2307692307692308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1.4615384615384615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88">
        <f t="shared" si="1"/>
        <v>1.4615384615384615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1.8461538461538463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88">
        <f t="shared" si="1"/>
        <v>1.8461538461538463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4">
        <f>IFERROR(AVERAGE(AG3:AG52),0)</f>
        <v>2.0673076923076912</v>
      </c>
      <c r="AH53" s="116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5"/>
      <c r="AH54" s="117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0</v>
      </c>
      <c r="Q57" s="29">
        <f t="shared" si="7"/>
        <v>0</v>
      </c>
      <c r="R57" s="29">
        <f t="shared" si="7"/>
        <v>0</v>
      </c>
      <c r="S57" s="29">
        <f t="shared" si="7"/>
        <v>0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Mü.1.A.2. İstiklâl Marşı’nı saygıyla dinler.</v>
      </c>
      <c r="D58" s="34" t="str">
        <f t="shared" ref="D58:AF58" si="8">D2</f>
        <v>Mü.1.D.1. İstiklâl Marşı’na saygı gösterir.</v>
      </c>
      <c r="E58" s="34" t="str">
        <f t="shared" si="8"/>
        <v>Mü.1.A.7. Ses ve nefes çalışmaları yapar</v>
      </c>
      <c r="F58" s="34" t="str">
        <f t="shared" si="8"/>
        <v>Mü.1.A.9. Vücudunu ritim çalgısı gibi kullanır.</v>
      </c>
      <c r="G58" s="34" t="str">
        <f t="shared" si="8"/>
        <v>Mü.1.A.10. Belirli gün ve haftalarla ilgili müzik etkinliklerine katılır.</v>
      </c>
      <c r="H58" s="34" t="str">
        <f t="shared" si="8"/>
        <v>Mü.1.A.4 Çevresinde duyduğu sesleri taklit eder.</v>
      </c>
      <c r="I58" s="34" t="str">
        <f t="shared" si="8"/>
        <v>Mü.1.A.3. Çevresindeki ses kaynaklarını ayırt eder.</v>
      </c>
      <c r="J58" s="34" t="str">
        <f t="shared" si="8"/>
        <v>Mü.1.A.6. Düzenli ve düzensiz sesleri birbirinden ayırt eder.</v>
      </c>
      <c r="K58" s="34" t="str">
        <f t="shared" si="8"/>
        <v>Mü.1.B.1. Müzik çalışmalarını gerçekleştirdiği ortamı tanır.</v>
      </c>
      <c r="L58" s="34" t="str">
        <f t="shared" si="8"/>
        <v>Mü.1.B.2. Çevresindeki varlıkları hareket hızlarıyla ayırt eder.</v>
      </c>
      <c r="M58" s="34" t="str">
        <f t="shared" si="8"/>
        <v>Mü.1.B.3. Müziklere uygun hızda hareket eder.</v>
      </c>
      <c r="N58" s="34" t="str">
        <f t="shared" si="8"/>
        <v>Mü.1.C.2. Oluşturduğu ritim çalgısıyla öğrendiği müziklere eşlik eder.</v>
      </c>
      <c r="O58" s="34" t="str">
        <f t="shared" si="8"/>
        <v>Canlı Derslere Katılım</v>
      </c>
      <c r="P58" s="34">
        <f t="shared" si="8"/>
        <v>0</v>
      </c>
      <c r="Q58" s="34">
        <f t="shared" si="8"/>
        <v>0</v>
      </c>
      <c r="R58" s="34">
        <f t="shared" si="8"/>
        <v>0</v>
      </c>
      <c r="S58" s="34">
        <f t="shared" si="8"/>
        <v>0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1.3076923076923077</v>
      </c>
      <c r="D60" s="38">
        <f>+$AG$4</f>
        <v>2</v>
      </c>
      <c r="E60" s="38">
        <f>+$AG$5</f>
        <v>1.7692307692307692</v>
      </c>
      <c r="F60" s="38">
        <f>+$AG$6</f>
        <v>1.5384615384615385</v>
      </c>
      <c r="G60" s="38">
        <f>+$AG$7</f>
        <v>1.8461538461538463</v>
      </c>
      <c r="H60" s="38">
        <f>+$AG$8</f>
        <v>1.8461538461538463</v>
      </c>
      <c r="I60" s="38">
        <f>+$AG$9</f>
        <v>1.4615384615384615</v>
      </c>
      <c r="J60" s="38">
        <f>+$AG$10</f>
        <v>2.1538461538461537</v>
      </c>
      <c r="K60" s="38">
        <f>+$AG$11</f>
        <v>2.5384615384615383</v>
      </c>
      <c r="L60" s="38">
        <f>+$AG$12</f>
        <v>2.8461538461538463</v>
      </c>
      <c r="M60" s="38">
        <f>+$AG$13</f>
        <v>2.2307692307692308</v>
      </c>
      <c r="N60" s="38">
        <f>+$AG$14</f>
        <v>2</v>
      </c>
      <c r="O60" s="38">
        <f>+$AG$15</f>
        <v>1.6153846153846154</v>
      </c>
      <c r="P60" s="38">
        <f>+$AG$16</f>
        <v>2</v>
      </c>
      <c r="Q60" s="38">
        <f>+$AG$17</f>
        <v>2.3076923076923075</v>
      </c>
      <c r="R60" s="38">
        <f>+$AG$18</f>
        <v>2</v>
      </c>
      <c r="S60" s="38">
        <f>+$AG$19</f>
        <v>1.8461538461538463</v>
      </c>
      <c r="T60" s="38">
        <f>+$AG$20</f>
        <v>2.2307692307692308</v>
      </c>
      <c r="U60" s="38">
        <f>+$AG$21</f>
        <v>2.7692307692307692</v>
      </c>
      <c r="V60" s="38">
        <f>+$AG$22</f>
        <v>1.9230769230769231</v>
      </c>
      <c r="W60" s="38">
        <f>+$AG$23</f>
        <v>2</v>
      </c>
      <c r="X60" s="38">
        <f>+$AG$24</f>
        <v>2.6923076923076925</v>
      </c>
      <c r="Y60" s="38">
        <f>+$AG$25</f>
        <v>2</v>
      </c>
      <c r="Z60" s="38">
        <f>+$AG$26</f>
        <v>1.4615384615384615</v>
      </c>
      <c r="AA60" s="38">
        <f>+$AG$27</f>
        <v>1.6153846153846154</v>
      </c>
      <c r="AB60" s="38">
        <f>+$AG$28</f>
        <v>2.1538461538461537</v>
      </c>
      <c r="AC60" s="38">
        <f>+$AG$29</f>
        <v>1.7692307692307692</v>
      </c>
      <c r="AD60" s="38">
        <f>+$AG$30</f>
        <v>1.8461538461538463</v>
      </c>
      <c r="AE60" s="38">
        <f>+$AG$31</f>
        <v>2.4615384615384617</v>
      </c>
      <c r="AF60" s="38">
        <f>+$AG$32</f>
        <v>2.6153846153846154</v>
      </c>
      <c r="AG60" s="38">
        <f>+$AG$33</f>
        <v>2.5384615384615383</v>
      </c>
      <c r="AH60" s="38">
        <f>+$AG$34</f>
        <v>2.5384615384615383</v>
      </c>
      <c r="AI60" s="38">
        <f>+$AG$35</f>
        <v>2.6153846153846154</v>
      </c>
      <c r="AJ60" s="38">
        <f>+$AG$36</f>
        <v>2.6153846153846154</v>
      </c>
      <c r="AK60" s="38">
        <f>+$AG$37</f>
        <v>2.2307692307692308</v>
      </c>
      <c r="AL60" s="38">
        <f>+$AG$38</f>
        <v>1.9230769230769231</v>
      </c>
      <c r="AM60" s="38">
        <f>+$AG$39</f>
        <v>1.8461538461538463</v>
      </c>
      <c r="AN60" s="38">
        <f>+$AG$40</f>
        <v>2.2307692307692308</v>
      </c>
      <c r="AO60" s="38">
        <f>+$AG$41</f>
        <v>1.4615384615384615</v>
      </c>
      <c r="AP60" s="38">
        <f>+$AG$42</f>
        <v>1.8461538461538463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1.3076923076923077</v>
      </c>
      <c r="D64" s="46">
        <f>AG4</f>
        <v>2</v>
      </c>
      <c r="E64" s="46">
        <f>AG5</f>
        <v>1.7692307692307692</v>
      </c>
      <c r="F64" s="46">
        <f>AG6</f>
        <v>1.5384615384615385</v>
      </c>
      <c r="G64" s="46">
        <f>AG7</f>
        <v>1.8461538461538463</v>
      </c>
      <c r="H64" s="46">
        <f>AG8</f>
        <v>1.8461538461538463</v>
      </c>
      <c r="I64" s="46">
        <f>AG9</f>
        <v>1.4615384615384615</v>
      </c>
      <c r="J64" s="46">
        <f>AG10</f>
        <v>2.1538461538461537</v>
      </c>
      <c r="K64" s="46">
        <f>AG11</f>
        <v>2.5384615384615383</v>
      </c>
      <c r="L64" s="46">
        <f>AG12</f>
        <v>2.8461538461538463</v>
      </c>
      <c r="M64" s="46">
        <f>AG13</f>
        <v>2.2307692307692308</v>
      </c>
      <c r="N64" s="46">
        <f>AG14</f>
        <v>2</v>
      </c>
      <c r="O64" s="46">
        <f>AG15</f>
        <v>1.6153846153846154</v>
      </c>
      <c r="P64" s="46">
        <f>AG16</f>
        <v>2</v>
      </c>
      <c r="Q64" s="46">
        <f>AG17</f>
        <v>2.3076923076923075</v>
      </c>
      <c r="R64" s="46">
        <f>AG18</f>
        <v>2</v>
      </c>
      <c r="S64" s="46">
        <f>AG19</f>
        <v>1.8461538461538463</v>
      </c>
      <c r="T64" s="46">
        <f>AG20</f>
        <v>2.2307692307692308</v>
      </c>
      <c r="U64" s="46">
        <f>AG21</f>
        <v>2.7692307692307692</v>
      </c>
      <c r="V64" s="46">
        <f>AG22</f>
        <v>1.9230769230769231</v>
      </c>
      <c r="W64" s="46">
        <f>AG23</f>
        <v>2</v>
      </c>
      <c r="X64" s="46">
        <f>AG24</f>
        <v>2.6923076923076925</v>
      </c>
      <c r="Y64" s="46">
        <f>AG25</f>
        <v>2</v>
      </c>
      <c r="Z64" s="46">
        <f>AG26</f>
        <v>1.4615384615384615</v>
      </c>
      <c r="AA64" s="46">
        <f>AG27</f>
        <v>1.6153846153846154</v>
      </c>
      <c r="AB64" s="46">
        <f>AG28</f>
        <v>2.1538461538461537</v>
      </c>
      <c r="AC64" s="46">
        <f>AG29</f>
        <v>1.7692307692307692</v>
      </c>
      <c r="AD64" s="46">
        <f>AG30</f>
        <v>1.8461538461538463</v>
      </c>
      <c r="AE64" s="46">
        <f>AG31</f>
        <v>2.4615384615384617</v>
      </c>
      <c r="AF64" s="46">
        <f>AG32</f>
        <v>2.6153846153846154</v>
      </c>
      <c r="AG64" s="47">
        <f>AG33</f>
        <v>2.5384615384615383</v>
      </c>
      <c r="AH64" s="47">
        <f>AG34</f>
        <v>2.5384615384615383</v>
      </c>
      <c r="AI64" s="47">
        <f>AG35</f>
        <v>2.6153846153846154</v>
      </c>
      <c r="AJ64" s="47">
        <f>AG36</f>
        <v>2.6153846153846154</v>
      </c>
      <c r="AK64" s="47">
        <f>AG37</f>
        <v>2.2307692307692308</v>
      </c>
      <c r="AL64" s="47">
        <f>AG38</f>
        <v>1.9230769230769231</v>
      </c>
      <c r="AM64" s="47">
        <f>AG39</f>
        <v>1.8461538461538463</v>
      </c>
      <c r="AN64" s="47">
        <f>AG40</f>
        <v>2.2307692307692308</v>
      </c>
      <c r="AO64" s="47">
        <f>AG41</f>
        <v>1.4615384615384615</v>
      </c>
      <c r="AP64" s="47">
        <f>AG42</f>
        <v>1.8461538461538463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2.8461538461538463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1.3076923076923077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 t="e">
        <f ca="1">HLOOKUP(C69,OFFSET(C53,0,G69,4,30-G69),4,0)</f>
        <v>#N/A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2.7692307692307692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1.4615384615384615</v>
      </c>
      <c r="X69" s="55">
        <f>MATCH(W69,C60:AZ60,0)</f>
        <v>7</v>
      </c>
      <c r="Y69" s="56">
        <f>IF(X68=X69,Z68,X69)</f>
        <v>7</v>
      </c>
      <c r="Z69" s="55">
        <f ca="1">HLOOKUP(W69,OFFSET(C60,0,AA69,4,50-AA69),4,0)</f>
        <v>24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2.15</v>
      </c>
      <c r="D70" s="59">
        <f t="shared" si="9"/>
        <v>4</v>
      </c>
      <c r="E70" s="60">
        <f>IF(D69=D70,F69,D70)</f>
        <v>4</v>
      </c>
      <c r="F70" s="59">
        <f ca="1">HLOOKUP(C70,OFFSET(C53,0,G70,4,30-G70),4,0)</f>
        <v>9</v>
      </c>
      <c r="G70" s="49">
        <f>MATCH(C70,C53:AF53,0)</f>
        <v>4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 t="e">
        <f ca="1">HLOOKUP(I70,OFFSET(C53,0,M70,4,30-M70),4,0)</f>
        <v>#N/A</v>
      </c>
      <c r="M70" s="49">
        <f>MATCH(I70,C53:AF53,0)</f>
        <v>10</v>
      </c>
      <c r="N70" s="32"/>
      <c r="O70" s="32"/>
      <c r="P70" s="32"/>
      <c r="Q70" s="58">
        <f>LARGE($AG$3:$AG$52,3)</f>
        <v>2.6923076923076925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1.4615384615384615</v>
      </c>
      <c r="X70" s="59">
        <f>MATCH(W70,C60:AZ60,0)</f>
        <v>7</v>
      </c>
      <c r="Y70" s="60">
        <f ca="1">IF(X69=X70,Z69,X70)</f>
        <v>24</v>
      </c>
      <c r="Z70" s="59">
        <f ca="1">HLOOKUP(W70,OFFSET(C60,0,AA70,4,50-AA70),4,0)</f>
        <v>24</v>
      </c>
      <c r="AA70" s="49">
        <f>MATCH(W70,AG3:AG52,0)</f>
        <v>7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yVb9U/LVrdVnX1i42oNBSRUbjkUs8ziDdBh0sLjarRkMTX8zmGQ6+n45cNZZ+VXXPYCXdzmVuJHURkURu4NVLQ==" saltValue="TBQG6/5qe46b/GnAVG9siw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2021-01-12T16:01:06Z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