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5E1F0401-00CE-47F1-ACD3-0EC538C4600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AT64" i="2" l="1"/>
  <c r="AH46" i="2"/>
  <c r="AW64" i="2"/>
  <c r="AH49" i="2"/>
  <c r="AV64" i="2"/>
  <c r="AH48" i="2"/>
  <c r="AH45" i="2"/>
  <c r="AS64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Y64" i="2"/>
  <c r="AH51" i="2"/>
  <c r="AX64" i="2"/>
  <c r="AH50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<sst xmlns="http://schemas.openxmlformats.org/spreadsheetml/2006/main" count="76" uniqueCount="70">
  <si>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</si>
  <si>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</si>
  <si>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</si>
  <si>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</si>
  <si>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</si>
  <si>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</si>
  <si>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</si>
  <si>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</si>
  <si>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</si>
  <si>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</si>
  <si>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</si>
  <si>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</si>
  <si>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</si>
  <si>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</si>
  <si>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</si>
  <si>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</si>
  <si>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</si>
  <si>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</si>
  <si>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</si>
  <si>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</si>
  <si>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</si>
  <si>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</si>
  <si>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</si>
  <si>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</si>
  <si>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</si>
  <si>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</si>
  <si>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</si>
  <si>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</si>
  <si>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</si>
  <si>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</si>
  <si>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</si>
  <si>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</si>
  <si>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</si>
  <si>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</si>
  <si>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</si>
  <si>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</si>
  <si>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</si>
  <si>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</si>
  <si>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</si>
  <si>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</si>
  <si>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</si>
  <si>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</si>
  <si>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</si>
  <si>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</si>
  <si>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</si>
  <si>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</si>
  <si>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</si>
  <si>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</si>
  <si>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</si>
  <si>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</si>
  <si>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</si>
  <si>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</si>
  <si>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</si>
  <si>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</si>
  <si>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</si>
  <si>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</si>
  <si>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</si>
  <si>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</si>
  <si>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Mü.4.A.2. İstiklâl Marşı’nı doğru söylemeye özen gösterir.</t>
  </si>
  <si>
    <t>Mü.4.A.1. Birlikte söyleme kurallarına uyar</t>
  </si>
  <si>
    <t>Mü.4.B.1. Temel müzik yazı ve ögelerini tanır.</t>
  </si>
  <si>
    <t>Mü.4.A.4. Belirli gün ve haftaların anlamına uygun müzikler söyler.</t>
  </si>
  <si>
    <t>Mü.4.B.4. Öğrendiği seslerin temel özelliklerini ayırt eder.</t>
  </si>
  <si>
    <t>Mü.4.B.3. Şarkı, türkü ve oyun müziklerinde hız değişikliklerini fark eder.</t>
  </si>
  <si>
    <t>Mü.4.B.5. Dinlediği müziklerdeki gürlük değişikliklerini fark eder.</t>
  </si>
  <si>
    <t>Mü.4.B.6. Temel müzik yazı ve ögelerini (yükseklik, süre, hız, gürlük) bilişim destekli müzik teknolojilerini kullanarak ayırt eder.</t>
  </si>
  <si>
    <t>Mü.4.C.1. Dinlediği müziklerle ilgili duygu ve düşüncelerini ifade eder.</t>
  </si>
  <si>
    <t>Mü.4.C.2. Müziklere kendi oluşturduğu ritim kalıpları ile eşlik eder.</t>
  </si>
  <si>
    <t>Mü.4.C.3. Kendi oluşturduğu ezgileri seslendirir.</t>
  </si>
  <si>
    <t>2019-2020 Eğitim Öğretim Yılı
1.Dönem 
4.Sınıf Müzik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</si>
</sst>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4" sqref="E4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3" t="s">
        <v>54</v>
      </c>
      <c r="C1" s="94"/>
      <c r="D1" s="94"/>
      <c r="E1" s="94"/>
      <c r="F1" s="95"/>
    </row>
    <row r="2" spans="2:6" ht="30.75" customHeight="1" x14ac:dyDescent="0.3">
      <c r="B2" s="99" t="s">
        <v>48</v>
      </c>
      <c r="C2" s="100"/>
      <c r="D2" s="22" t="s">
        <v>45</v>
      </c>
      <c r="E2" s="22" t="s">
        <v>46</v>
      </c>
      <c r="F2" s="13"/>
    </row>
    <row r="3" spans="2:6" ht="30" customHeight="1" x14ac:dyDescent="0.3">
      <c r="B3" s="98" t="s">
        <v>44</v>
      </c>
      <c r="C3" s="73" t="s">
        <v>42</v>
      </c>
      <c r="D3" s="74">
        <f>HLOOKUP(VERİLER!E68,VERİLER!$C$56:$AF$57,2,0)</f>
        <v>3.6</v>
      </c>
      <c r="E3" s="74">
        <f>HLOOKUP(VERİLER!E69,VERİLER!$C$56:$AF$57,2,0)</f>
        <v>2.4</v>
      </c>
      <c r="F3" s="104" t="s">
        <v>69</v>
      </c>
    </row>
    <row r="4" spans="2:6" ht="30" customHeight="1" x14ac:dyDescent="0.3">
      <c r="B4" s="98"/>
      <c r="C4" s="73" t="s">
        <v>43</v>
      </c>
      <c r="D4" s="75" t="str">
        <f>HLOOKUP(VERİLER!E68,VERİLER!$C$56:$AF$58,3,0)</f>
        <v>Mü.4.A.2. İstiklâl Marşı’nı doğru söylemeye özen gösterir.</v>
      </c>
      <c r="E4" s="75" t="str">
        <f>HLOOKUP(VERİLER!E69,VERİLER!$C$56:$AF$58,3,0)</f>
        <v>Mü.4.B.5. Dinlediği müziklerdeki gürlük değişikliklerini fark eder.</v>
      </c>
      <c r="F4" s="105"/>
    </row>
    <row r="5" spans="2:6" ht="19.95" customHeight="1" x14ac:dyDescent="0.3">
      <c r="B5" s="110"/>
      <c r="C5" s="111"/>
      <c r="D5" s="111"/>
      <c r="E5" s="112"/>
      <c r="F5" s="105"/>
    </row>
    <row r="6" spans="2:6" ht="30" customHeight="1" x14ac:dyDescent="0.3">
      <c r="B6" s="98" t="s">
        <v>47</v>
      </c>
      <c r="C6" s="73" t="s">
        <v>42</v>
      </c>
      <c r="D6" s="74">
        <f>HLOOKUP(VERİLER!K68,VERİLER!$C$56:$AF$57,2,0)</f>
        <v>2</v>
      </c>
      <c r="E6" s="74">
        <f>HLOOKUP(VERİLER!K69,VERİLER!$C$56:$AF$57,2,0)</f>
        <v>2.0249999999999999</v>
      </c>
      <c r="F6" s="105"/>
    </row>
    <row r="7" spans="2:6" ht="30" customHeight="1" x14ac:dyDescent="0.3">
      <c r="B7" s="98"/>
      <c r="C7" s="73" t="s">
        <v>43</v>
      </c>
      <c r="D7" s="75" t="str">
        <f>HLOOKUP(VERİLER!K68,VERİLER!$C$56:$AF$58,3,0)</f>
        <v>Mü.4.B.4. Öğrendiği seslerin temel özelliklerini ayırt eder.</v>
      </c>
      <c r="E7" s="75" t="str">
        <f>HLOOKUP(VERİLER!K69,VERİLER!$C$56:$AF$58,3,0)</f>
        <v>Mü.4.A.1. Birlikte söyleme kurallarına uyar</v>
      </c>
      <c r="F7" s="106"/>
    </row>
    <row r="8" spans="2:6" ht="19.95" customHeight="1" x14ac:dyDescent="0.3">
      <c r="B8" s="101"/>
      <c r="C8" s="102"/>
      <c r="D8" s="102"/>
      <c r="E8" s="102"/>
      <c r="F8" s="103"/>
    </row>
    <row r="9" spans="2:6" ht="30" customHeight="1" x14ac:dyDescent="0.3">
      <c r="B9" s="98" t="s">
        <v>50</v>
      </c>
      <c r="C9" s="73" t="s">
        <v>42</v>
      </c>
      <c r="D9" s="74">
        <f>IFERROR(LARGE(VERİLER!AG3:AG52,1),0)</f>
        <v>5</v>
      </c>
      <c r="E9" s="74">
        <f>IFERROR(LARGE(VERİLER!AG3:AG52,2),0)</f>
        <v>4.5</v>
      </c>
      <c r="F9" s="107" t="s">
        <v>57</v>
      </c>
    </row>
    <row r="10" spans="2:6" ht="30" customHeight="1" x14ac:dyDescent="0.3">
      <c r="B10" s="98"/>
      <c r="C10" s="73" t="s">
        <v>49</v>
      </c>
      <c r="D10" s="74" t="str">
        <f>HLOOKUP(VERİLER!S68,VERİLER!C63:AZ65,3,0)</f>
        <v>ALİ</v>
      </c>
      <c r="E10" s="74" t="str">
        <f>HLOOKUP(VERİLER!S69,VERİLER!C63:AZ65,3,0)</f>
        <v>AHMET</v>
      </c>
      <c r="F10" s="108"/>
    </row>
    <row r="11" spans="2:6" ht="19.95" customHeight="1" x14ac:dyDescent="0.3">
      <c r="B11" s="76"/>
      <c r="C11" s="77"/>
      <c r="D11" s="77"/>
      <c r="E11" s="77"/>
      <c r="F11" s="108"/>
    </row>
    <row r="12" spans="2:6" ht="30" customHeight="1" x14ac:dyDescent="0.3">
      <c r="B12" s="98" t="s">
        <v>51</v>
      </c>
      <c r="C12" s="73" t="s">
        <v>42</v>
      </c>
      <c r="D12" s="74">
        <f>IFERROR(SMALL(VERİLER!AG3:AG52,1),0)</f>
        <v>1.5454545454545454</v>
      </c>
      <c r="E12" s="74">
        <f>IFERROR(SMALL(VERİLER!AG3:AG52,2),0)</f>
        <v>1.5454545454545454</v>
      </c>
      <c r="F12" s="108"/>
    </row>
    <row r="13" spans="2:6" ht="30" customHeight="1" x14ac:dyDescent="0.3">
      <c r="B13" s="98"/>
      <c r="C13" s="73" t="s">
        <v>49</v>
      </c>
      <c r="D13" s="74" t="str">
        <f>HLOOKUP(VERİLER!Y68,VERİLER!C63:AZ65,3,0)</f>
        <v>MUSTAFA</v>
      </c>
      <c r="E13" s="74" t="str">
        <f ca="1">HLOOKUP(VERİLER!Y69,VERİLER!C63:AZ65,3,0)</f>
        <v>HÜSEYİN</v>
      </c>
      <c r="F13" s="109"/>
    </row>
    <row r="14" spans="2:6" ht="19.95" customHeight="1" x14ac:dyDescent="0.3">
      <c r="B14" s="101"/>
      <c r="C14" s="102"/>
      <c r="D14" s="102"/>
      <c r="E14" s="102"/>
      <c r="F14" s="103"/>
    </row>
    <row r="15" spans="2:6" ht="30" customHeight="1" thickBot="1" x14ac:dyDescent="0.35">
      <c r="B15" s="78" t="s">
        <v>53</v>
      </c>
      <c r="C15" s="79">
        <f>+VERİLER!AG53</f>
        <v>2.3352272727272725</v>
      </c>
      <c r="D15" s="96" t="s">
        <v>55</v>
      </c>
      <c r="E15" s="96"/>
      <c r="F15" s="97"/>
    </row>
    <row r="16" spans="2:6" ht="19.2" thickTop="1" x14ac:dyDescent="0.3"/>
  </sheetData>
  <sheetProtection algorithmName="SHA-512" hashValue="ettBW3/gn0Yx6eLSrJ3gvNSRRwDXO6GPrv7O5jJgtN3yc3gFFevclpZqll1IXGJSboLOoBcQtx1Ohg9QB47JKw==" saltValue="twuMsfeIcU9GWZbfLg6ec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17" zoomScale="70" zoomScaleNormal="70" workbookViewId="0">
      <selection activeCell="B41" sqref="B41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5"/>
      <c r="B2" s="62"/>
      <c r="C2" s="63" t="s">
        <v>58</v>
      </c>
      <c r="D2" s="64" t="s">
        <v>59</v>
      </c>
      <c r="E2" s="65" t="s">
        <v>60</v>
      </c>
      <c r="F2" s="65" t="s">
        <v>61</v>
      </c>
      <c r="G2" s="64" t="s">
        <v>62</v>
      </c>
      <c r="H2" s="65" t="s">
        <v>63</v>
      </c>
      <c r="I2" s="65" t="s">
        <v>64</v>
      </c>
      <c r="J2" s="65" t="s">
        <v>65</v>
      </c>
      <c r="K2" s="65" t="s">
        <v>66</v>
      </c>
      <c r="L2" s="65" t="s">
        <v>67</v>
      </c>
      <c r="M2" s="65" t="s">
        <v>68</v>
      </c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6"/>
      <c r="AG2" s="12" t="s">
        <v>3</v>
      </c>
      <c r="AH2" s="11" t="s">
        <v>40</v>
      </c>
    </row>
    <row r="3" spans="1:38" ht="13.95" customHeight="1" x14ac:dyDescent="0.3">
      <c r="A3" s="16">
        <f>+AG3</f>
        <v>5</v>
      </c>
      <c r="B3" s="80" t="s">
        <v>0</v>
      </c>
      <c r="C3" s="81">
        <v>5</v>
      </c>
      <c r="D3" s="82">
        <v>5</v>
      </c>
      <c r="E3" s="82">
        <v>5</v>
      </c>
      <c r="F3" s="82">
        <v>5</v>
      </c>
      <c r="G3" s="82">
        <v>5</v>
      </c>
      <c r="H3" s="82">
        <v>5</v>
      </c>
      <c r="I3" s="82">
        <v>5</v>
      </c>
      <c r="J3" s="82">
        <v>5</v>
      </c>
      <c r="K3" s="82">
        <v>5</v>
      </c>
      <c r="L3" s="82">
        <v>5</v>
      </c>
      <c r="M3" s="82">
        <v>5</v>
      </c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7">
        <f t="shared" ref="AG3:AG49" si="1">IFERROR(AVERAGE(C3:AF3)," ")</f>
        <v>5</v>
      </c>
      <c r="AH3" s="68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2.1818181818181817</v>
      </c>
      <c r="B4" s="83" t="s">
        <v>1</v>
      </c>
      <c r="C4" s="84">
        <v>5</v>
      </c>
      <c r="D4" s="85">
        <v>3</v>
      </c>
      <c r="E4" s="85">
        <v>1</v>
      </c>
      <c r="F4" s="85">
        <v>2</v>
      </c>
      <c r="G4" s="85">
        <v>1</v>
      </c>
      <c r="H4" s="85">
        <v>2</v>
      </c>
      <c r="I4" s="85">
        <v>2</v>
      </c>
      <c r="J4" s="85">
        <v>3</v>
      </c>
      <c r="K4" s="85">
        <v>1</v>
      </c>
      <c r="L4" s="85">
        <v>2</v>
      </c>
      <c r="M4" s="85">
        <v>2</v>
      </c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7">
        <f t="shared" si="1"/>
        <v>2.1818181818181817</v>
      </c>
      <c r="AH4" s="68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</v>
      </c>
      <c r="B5" s="83" t="s">
        <v>4</v>
      </c>
      <c r="C5" s="84">
        <v>5</v>
      </c>
      <c r="D5" s="85">
        <v>2</v>
      </c>
      <c r="E5" s="85">
        <v>1</v>
      </c>
      <c r="F5" s="85">
        <v>2</v>
      </c>
      <c r="G5" s="85">
        <v>1</v>
      </c>
      <c r="H5" s="85">
        <v>2</v>
      </c>
      <c r="I5" s="85">
        <v>2</v>
      </c>
      <c r="J5" s="85">
        <v>2</v>
      </c>
      <c r="K5" s="85">
        <v>1</v>
      </c>
      <c r="L5" s="85">
        <v>2</v>
      </c>
      <c r="M5" s="85">
        <v>2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7">
        <f t="shared" si="1"/>
        <v>2</v>
      </c>
      <c r="AH5" s="68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1.8181818181818181</v>
      </c>
      <c r="B6" s="83" t="s">
        <v>5</v>
      </c>
      <c r="C6" s="84">
        <v>5</v>
      </c>
      <c r="D6" s="85">
        <v>1</v>
      </c>
      <c r="E6" s="85">
        <v>1</v>
      </c>
      <c r="F6" s="85">
        <v>2</v>
      </c>
      <c r="G6" s="85">
        <v>1</v>
      </c>
      <c r="H6" s="85">
        <v>2</v>
      </c>
      <c r="I6" s="85">
        <v>2</v>
      </c>
      <c r="J6" s="85">
        <v>1</v>
      </c>
      <c r="K6" s="85">
        <v>1</v>
      </c>
      <c r="L6" s="85">
        <v>2</v>
      </c>
      <c r="M6" s="85">
        <v>2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7">
        <f t="shared" si="1"/>
        <v>1.8181818181818181</v>
      </c>
      <c r="AH6" s="68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2.0909090909090908</v>
      </c>
      <c r="B7" s="83" t="s">
        <v>6</v>
      </c>
      <c r="C7" s="84">
        <v>5</v>
      </c>
      <c r="D7" s="85">
        <v>2</v>
      </c>
      <c r="E7" s="85">
        <v>1</v>
      </c>
      <c r="F7" s="85">
        <v>2</v>
      </c>
      <c r="G7" s="85">
        <v>2</v>
      </c>
      <c r="H7" s="85">
        <v>2</v>
      </c>
      <c r="I7" s="85">
        <v>2</v>
      </c>
      <c r="J7" s="85">
        <v>2</v>
      </c>
      <c r="K7" s="85">
        <v>1</v>
      </c>
      <c r="L7" s="85">
        <v>2</v>
      </c>
      <c r="M7" s="85">
        <v>2</v>
      </c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7">
        <f t="shared" si="1"/>
        <v>2.0909090909090908</v>
      </c>
      <c r="AH7" s="68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2.1818181818181817</v>
      </c>
      <c r="B8" s="83" t="s">
        <v>7</v>
      </c>
      <c r="C8" s="84">
        <v>5</v>
      </c>
      <c r="D8" s="85">
        <v>3</v>
      </c>
      <c r="E8" s="85">
        <v>2</v>
      </c>
      <c r="F8" s="85">
        <v>2</v>
      </c>
      <c r="G8" s="85">
        <v>2</v>
      </c>
      <c r="H8" s="85">
        <v>1</v>
      </c>
      <c r="I8" s="85">
        <v>1</v>
      </c>
      <c r="J8" s="85">
        <v>3</v>
      </c>
      <c r="K8" s="85">
        <v>2</v>
      </c>
      <c r="L8" s="85">
        <v>2</v>
      </c>
      <c r="M8" s="85">
        <v>1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7">
        <f t="shared" si="1"/>
        <v>2.1818181818181817</v>
      </c>
      <c r="AH8" s="68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1.8181818181818181</v>
      </c>
      <c r="B9" s="83" t="s">
        <v>8</v>
      </c>
      <c r="C9" s="84">
        <v>5</v>
      </c>
      <c r="D9" s="85">
        <v>2</v>
      </c>
      <c r="E9" s="85">
        <v>2</v>
      </c>
      <c r="F9" s="85">
        <v>1</v>
      </c>
      <c r="G9" s="85">
        <v>2</v>
      </c>
      <c r="H9" s="85">
        <v>1</v>
      </c>
      <c r="I9" s="85">
        <v>1</v>
      </c>
      <c r="J9" s="85">
        <v>2</v>
      </c>
      <c r="K9" s="85">
        <v>2</v>
      </c>
      <c r="L9" s="85">
        <v>1</v>
      </c>
      <c r="M9" s="85">
        <v>1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7">
        <f t="shared" si="1"/>
        <v>1.8181818181818181</v>
      </c>
      <c r="AH9" s="68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2.3636363636363638</v>
      </c>
      <c r="B10" s="83" t="s">
        <v>9</v>
      </c>
      <c r="C10" s="84">
        <v>5</v>
      </c>
      <c r="D10" s="85">
        <v>1</v>
      </c>
      <c r="E10" s="85">
        <v>2</v>
      </c>
      <c r="F10" s="85">
        <v>1</v>
      </c>
      <c r="G10" s="85">
        <v>2</v>
      </c>
      <c r="H10" s="85">
        <v>3</v>
      </c>
      <c r="I10" s="85">
        <v>3</v>
      </c>
      <c r="J10" s="85">
        <v>3</v>
      </c>
      <c r="K10" s="85">
        <v>2</v>
      </c>
      <c r="L10" s="85">
        <v>1</v>
      </c>
      <c r="M10" s="85">
        <v>3</v>
      </c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7">
        <f t="shared" si="1"/>
        <v>2.3636363636363638</v>
      </c>
      <c r="AH10" s="68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2.6363636363636362</v>
      </c>
      <c r="B11" s="83" t="s">
        <v>10</v>
      </c>
      <c r="C11" s="84">
        <v>5</v>
      </c>
      <c r="D11" s="85">
        <v>3</v>
      </c>
      <c r="E11" s="85">
        <v>2</v>
      </c>
      <c r="F11" s="85">
        <v>1</v>
      </c>
      <c r="G11" s="85">
        <v>3</v>
      </c>
      <c r="H11" s="85">
        <v>3</v>
      </c>
      <c r="I11" s="85">
        <v>3</v>
      </c>
      <c r="J11" s="85">
        <v>3</v>
      </c>
      <c r="K11" s="85">
        <v>2</v>
      </c>
      <c r="L11" s="85">
        <v>1</v>
      </c>
      <c r="M11" s="85">
        <v>3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7">
        <f t="shared" si="1"/>
        <v>2.6363636363636362</v>
      </c>
      <c r="AH11" s="68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3</v>
      </c>
      <c r="B12" s="86" t="s">
        <v>11</v>
      </c>
      <c r="C12" s="84">
        <v>5</v>
      </c>
      <c r="D12" s="85">
        <v>3</v>
      </c>
      <c r="E12" s="85">
        <v>3</v>
      </c>
      <c r="F12" s="85">
        <v>3</v>
      </c>
      <c r="G12" s="85">
        <v>1</v>
      </c>
      <c r="H12" s="85">
        <v>3</v>
      </c>
      <c r="I12" s="85">
        <v>3</v>
      </c>
      <c r="J12" s="85">
        <v>3</v>
      </c>
      <c r="K12" s="85">
        <v>3</v>
      </c>
      <c r="L12" s="85">
        <v>3</v>
      </c>
      <c r="M12" s="85">
        <v>3</v>
      </c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7">
        <f t="shared" si="1"/>
        <v>3</v>
      </c>
      <c r="AH12" s="68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2.3636363636363638</v>
      </c>
      <c r="B13" s="83" t="s">
        <v>12</v>
      </c>
      <c r="C13" s="84">
        <v>5</v>
      </c>
      <c r="D13" s="85">
        <v>2</v>
      </c>
      <c r="E13" s="85">
        <v>1</v>
      </c>
      <c r="F13" s="85">
        <v>1</v>
      </c>
      <c r="G13" s="85">
        <v>2</v>
      </c>
      <c r="H13" s="85">
        <v>3</v>
      </c>
      <c r="I13" s="85">
        <v>3</v>
      </c>
      <c r="J13" s="85">
        <v>2</v>
      </c>
      <c r="K13" s="85">
        <v>1</v>
      </c>
      <c r="L13" s="85">
        <v>3</v>
      </c>
      <c r="M13" s="85">
        <v>3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7">
        <f t="shared" si="1"/>
        <v>2.3636363636363638</v>
      </c>
      <c r="AH13" s="68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2.1818181818181817</v>
      </c>
      <c r="B14" s="83" t="s">
        <v>13</v>
      </c>
      <c r="C14" s="84">
        <v>5</v>
      </c>
      <c r="D14" s="85">
        <v>1</v>
      </c>
      <c r="E14" s="85">
        <v>2</v>
      </c>
      <c r="F14" s="85">
        <v>1</v>
      </c>
      <c r="G14" s="85">
        <v>3</v>
      </c>
      <c r="H14" s="85">
        <v>2</v>
      </c>
      <c r="I14" s="85">
        <v>2</v>
      </c>
      <c r="J14" s="85">
        <v>1</v>
      </c>
      <c r="K14" s="85">
        <v>2</v>
      </c>
      <c r="L14" s="85">
        <v>3</v>
      </c>
      <c r="M14" s="85">
        <v>2</v>
      </c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7">
        <f t="shared" si="1"/>
        <v>2.1818181818181817</v>
      </c>
      <c r="AH14" s="68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1.9090909090909092</v>
      </c>
      <c r="B15" s="83" t="s">
        <v>14</v>
      </c>
      <c r="C15" s="84">
        <v>5</v>
      </c>
      <c r="D15" s="85">
        <v>1</v>
      </c>
      <c r="E15" s="85">
        <v>3</v>
      </c>
      <c r="F15" s="85">
        <v>2</v>
      </c>
      <c r="G15" s="85">
        <v>1</v>
      </c>
      <c r="H15" s="85">
        <v>1</v>
      </c>
      <c r="I15" s="85">
        <v>1</v>
      </c>
      <c r="J15" s="85">
        <v>1</v>
      </c>
      <c r="K15" s="85">
        <v>3</v>
      </c>
      <c r="L15" s="85">
        <v>2</v>
      </c>
      <c r="M15" s="85">
        <v>1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7">
        <f t="shared" si="1"/>
        <v>1.9090909090909092</v>
      </c>
      <c r="AH15" s="68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</v>
      </c>
      <c r="B16" s="83" t="s">
        <v>15</v>
      </c>
      <c r="C16" s="84">
        <v>5</v>
      </c>
      <c r="D16" s="85">
        <v>1</v>
      </c>
      <c r="E16" s="85">
        <v>1</v>
      </c>
      <c r="F16" s="85">
        <v>1</v>
      </c>
      <c r="G16" s="85">
        <v>2</v>
      </c>
      <c r="H16" s="85">
        <v>3</v>
      </c>
      <c r="I16" s="85">
        <v>3</v>
      </c>
      <c r="J16" s="85">
        <v>1</v>
      </c>
      <c r="K16" s="85">
        <v>1</v>
      </c>
      <c r="L16" s="85">
        <v>1</v>
      </c>
      <c r="M16" s="85">
        <v>3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7">
        <f t="shared" si="1"/>
        <v>2</v>
      </c>
      <c r="AH16" s="68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2.5454545454545454</v>
      </c>
      <c r="B17" s="83" t="s">
        <v>16</v>
      </c>
      <c r="C17" s="84">
        <v>5</v>
      </c>
      <c r="D17" s="85">
        <v>2</v>
      </c>
      <c r="E17" s="85">
        <v>2</v>
      </c>
      <c r="F17" s="85">
        <v>3</v>
      </c>
      <c r="G17" s="85">
        <v>3</v>
      </c>
      <c r="H17" s="85">
        <v>2</v>
      </c>
      <c r="I17" s="85">
        <v>2</v>
      </c>
      <c r="J17" s="85">
        <v>2</v>
      </c>
      <c r="K17" s="85">
        <v>2</v>
      </c>
      <c r="L17" s="85">
        <v>3</v>
      </c>
      <c r="M17" s="85">
        <v>2</v>
      </c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7">
        <f t="shared" si="1"/>
        <v>2.5454545454545454</v>
      </c>
      <c r="AH17" s="68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2.3636363636363638</v>
      </c>
      <c r="B18" s="83" t="s">
        <v>17</v>
      </c>
      <c r="C18" s="84">
        <v>5</v>
      </c>
      <c r="D18" s="85">
        <v>3</v>
      </c>
      <c r="E18" s="85">
        <v>3</v>
      </c>
      <c r="F18" s="85">
        <v>2</v>
      </c>
      <c r="G18" s="85">
        <v>2</v>
      </c>
      <c r="H18" s="85">
        <v>1</v>
      </c>
      <c r="I18" s="85">
        <v>1</v>
      </c>
      <c r="J18" s="85">
        <v>3</v>
      </c>
      <c r="K18" s="85">
        <v>3</v>
      </c>
      <c r="L18" s="85">
        <v>2</v>
      </c>
      <c r="M18" s="85">
        <v>1</v>
      </c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7">
        <f t="shared" si="1"/>
        <v>2.3636363636363638</v>
      </c>
      <c r="AH18" s="68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3" t="s">
        <v>18</v>
      </c>
      <c r="C19" s="84">
        <v>5</v>
      </c>
      <c r="D19" s="85">
        <v>2</v>
      </c>
      <c r="E19" s="85">
        <v>2</v>
      </c>
      <c r="F19" s="85">
        <v>1</v>
      </c>
      <c r="G19" s="85">
        <v>1</v>
      </c>
      <c r="H19" s="85">
        <v>2</v>
      </c>
      <c r="I19" s="85">
        <v>2</v>
      </c>
      <c r="J19" s="85">
        <v>2</v>
      </c>
      <c r="K19" s="85">
        <v>2</v>
      </c>
      <c r="L19" s="85">
        <v>1</v>
      </c>
      <c r="M19" s="85">
        <v>2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7">
        <f t="shared" si="1"/>
        <v>2</v>
      </c>
      <c r="AH19" s="68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3" t="s">
        <v>19</v>
      </c>
      <c r="C20" s="84">
        <v>5</v>
      </c>
      <c r="D20" s="85">
        <v>1</v>
      </c>
      <c r="E20" s="85">
        <v>1</v>
      </c>
      <c r="F20" s="85">
        <v>2</v>
      </c>
      <c r="G20" s="85">
        <v>3</v>
      </c>
      <c r="H20" s="85">
        <v>3</v>
      </c>
      <c r="I20" s="85">
        <v>3</v>
      </c>
      <c r="J20" s="85">
        <v>1</v>
      </c>
      <c r="K20" s="85">
        <v>1</v>
      </c>
      <c r="L20" s="85">
        <v>2</v>
      </c>
      <c r="M20" s="85">
        <v>3</v>
      </c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7">
        <v>4.5</v>
      </c>
      <c r="AH20" s="68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2.7272727272727271</v>
      </c>
      <c r="B21" s="86" t="s">
        <v>20</v>
      </c>
      <c r="C21" s="84">
        <v>3</v>
      </c>
      <c r="D21" s="85">
        <v>2</v>
      </c>
      <c r="E21" s="85">
        <v>3</v>
      </c>
      <c r="F21" s="85">
        <v>3</v>
      </c>
      <c r="G21" s="85">
        <v>2</v>
      </c>
      <c r="H21" s="85">
        <v>3</v>
      </c>
      <c r="I21" s="85">
        <v>3</v>
      </c>
      <c r="J21" s="85">
        <v>2</v>
      </c>
      <c r="K21" s="85">
        <v>3</v>
      </c>
      <c r="L21" s="85">
        <v>3</v>
      </c>
      <c r="M21" s="85">
        <v>3</v>
      </c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7">
        <f t="shared" si="1"/>
        <v>2.7272727272727271</v>
      </c>
      <c r="AH21" s="68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1.9090909090909092</v>
      </c>
      <c r="B22" s="83" t="s">
        <v>21</v>
      </c>
      <c r="C22" s="84">
        <v>1</v>
      </c>
      <c r="D22" s="85">
        <v>3</v>
      </c>
      <c r="E22" s="85">
        <v>2</v>
      </c>
      <c r="F22" s="85">
        <v>3</v>
      </c>
      <c r="G22" s="85">
        <v>1</v>
      </c>
      <c r="H22" s="85">
        <v>1</v>
      </c>
      <c r="I22" s="85">
        <v>1</v>
      </c>
      <c r="J22" s="85">
        <v>3</v>
      </c>
      <c r="K22" s="85">
        <v>2</v>
      </c>
      <c r="L22" s="85">
        <v>3</v>
      </c>
      <c r="M22" s="85">
        <v>1</v>
      </c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7">
        <f t="shared" si="1"/>
        <v>1.9090909090909092</v>
      </c>
      <c r="AH22" s="68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1.9090909090909092</v>
      </c>
      <c r="B23" s="83" t="s">
        <v>22</v>
      </c>
      <c r="C23" s="84">
        <v>2</v>
      </c>
      <c r="D23" s="85">
        <v>3</v>
      </c>
      <c r="E23" s="85">
        <v>1</v>
      </c>
      <c r="F23" s="85">
        <v>1</v>
      </c>
      <c r="G23" s="85">
        <v>3</v>
      </c>
      <c r="H23" s="85">
        <v>2</v>
      </c>
      <c r="I23" s="85">
        <v>2</v>
      </c>
      <c r="J23" s="85">
        <v>3</v>
      </c>
      <c r="K23" s="85">
        <v>1</v>
      </c>
      <c r="L23" s="85">
        <v>1</v>
      </c>
      <c r="M23" s="85">
        <v>2</v>
      </c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7">
        <f t="shared" si="1"/>
        <v>1.9090909090909092</v>
      </c>
      <c r="AH23" s="68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2.9090909090909092</v>
      </c>
      <c r="B24" s="86" t="s">
        <v>23</v>
      </c>
      <c r="C24" s="84">
        <v>5</v>
      </c>
      <c r="D24" s="85">
        <v>2</v>
      </c>
      <c r="E24" s="85">
        <v>3</v>
      </c>
      <c r="F24" s="85">
        <v>3</v>
      </c>
      <c r="G24" s="85">
        <v>3</v>
      </c>
      <c r="H24" s="85">
        <v>3</v>
      </c>
      <c r="I24" s="85">
        <v>3</v>
      </c>
      <c r="J24" s="85">
        <v>2</v>
      </c>
      <c r="K24" s="85">
        <v>3</v>
      </c>
      <c r="L24" s="85">
        <v>2</v>
      </c>
      <c r="M24" s="85">
        <v>3</v>
      </c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7">
        <f t="shared" si="1"/>
        <v>2.9090909090909092</v>
      </c>
      <c r="AH24" s="68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2.0909090909090908</v>
      </c>
      <c r="B25" s="83" t="s">
        <v>2</v>
      </c>
      <c r="C25" s="84">
        <v>2</v>
      </c>
      <c r="D25" s="85">
        <v>1</v>
      </c>
      <c r="E25" s="85">
        <v>3</v>
      </c>
      <c r="F25" s="85">
        <v>3</v>
      </c>
      <c r="G25" s="85">
        <v>1</v>
      </c>
      <c r="H25" s="85">
        <v>2</v>
      </c>
      <c r="I25" s="85">
        <v>2</v>
      </c>
      <c r="J25" s="85">
        <v>1</v>
      </c>
      <c r="K25" s="85">
        <v>3</v>
      </c>
      <c r="L25" s="85">
        <v>3</v>
      </c>
      <c r="M25" s="85">
        <v>2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7">
        <f t="shared" si="1"/>
        <v>2.0909090909090908</v>
      </c>
      <c r="AH25" s="68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1.5454545454545454</v>
      </c>
      <c r="B26" s="83" t="s">
        <v>24</v>
      </c>
      <c r="C26" s="84">
        <v>1</v>
      </c>
      <c r="D26" s="85">
        <v>1</v>
      </c>
      <c r="E26" s="85">
        <v>1</v>
      </c>
      <c r="F26" s="85">
        <v>3</v>
      </c>
      <c r="G26" s="85">
        <v>2</v>
      </c>
      <c r="H26" s="85">
        <v>1</v>
      </c>
      <c r="I26" s="85">
        <v>3</v>
      </c>
      <c r="J26" s="85">
        <v>1</v>
      </c>
      <c r="K26" s="85">
        <v>1</v>
      </c>
      <c r="L26" s="85">
        <v>2</v>
      </c>
      <c r="M26" s="85">
        <v>1</v>
      </c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7">
        <f t="shared" si="1"/>
        <v>1.5454545454545454</v>
      </c>
      <c r="AH26" s="68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2.0909090909090908</v>
      </c>
      <c r="B27" s="83" t="s">
        <v>25</v>
      </c>
      <c r="C27" s="84">
        <v>5</v>
      </c>
      <c r="D27" s="85">
        <v>1</v>
      </c>
      <c r="E27" s="85">
        <v>2</v>
      </c>
      <c r="F27" s="85">
        <v>3</v>
      </c>
      <c r="G27" s="85">
        <v>3</v>
      </c>
      <c r="H27" s="85">
        <v>1</v>
      </c>
      <c r="I27" s="85">
        <v>3</v>
      </c>
      <c r="J27" s="85">
        <v>1</v>
      </c>
      <c r="K27" s="85">
        <v>2</v>
      </c>
      <c r="L27" s="85">
        <v>1</v>
      </c>
      <c r="M27" s="85">
        <v>1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7">
        <f t="shared" si="1"/>
        <v>2.0909090909090908</v>
      </c>
      <c r="AH27" s="68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2.1818181818181817</v>
      </c>
      <c r="B28" s="83" t="s">
        <v>26</v>
      </c>
      <c r="C28" s="84">
        <v>1</v>
      </c>
      <c r="D28" s="85">
        <v>3</v>
      </c>
      <c r="E28" s="85">
        <v>3</v>
      </c>
      <c r="F28" s="85">
        <v>3</v>
      </c>
      <c r="G28" s="85">
        <v>2</v>
      </c>
      <c r="H28" s="85">
        <v>1</v>
      </c>
      <c r="I28" s="85">
        <v>3</v>
      </c>
      <c r="J28" s="85">
        <v>3</v>
      </c>
      <c r="K28" s="85">
        <v>3</v>
      </c>
      <c r="L28" s="85">
        <v>1</v>
      </c>
      <c r="M28" s="85">
        <v>1</v>
      </c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7">
        <f t="shared" si="1"/>
        <v>2.1818181818181817</v>
      </c>
      <c r="AH28" s="68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2.0909090909090908</v>
      </c>
      <c r="B29" s="83" t="s">
        <v>27</v>
      </c>
      <c r="C29" s="84">
        <v>5</v>
      </c>
      <c r="D29" s="85">
        <v>3</v>
      </c>
      <c r="E29" s="85">
        <v>2</v>
      </c>
      <c r="F29" s="85">
        <v>3</v>
      </c>
      <c r="G29" s="85">
        <v>1</v>
      </c>
      <c r="H29" s="85">
        <v>1</v>
      </c>
      <c r="I29" s="85">
        <v>1</v>
      </c>
      <c r="J29" s="85">
        <v>3</v>
      </c>
      <c r="K29" s="85">
        <v>2</v>
      </c>
      <c r="L29" s="85">
        <v>1</v>
      </c>
      <c r="M29" s="85">
        <v>1</v>
      </c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7">
        <f t="shared" si="1"/>
        <v>2.0909090909090908</v>
      </c>
      <c r="AH29" s="68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1.8181818181818181</v>
      </c>
      <c r="B30" s="83" t="s">
        <v>28</v>
      </c>
      <c r="C30" s="84">
        <v>2</v>
      </c>
      <c r="D30" s="85">
        <v>2</v>
      </c>
      <c r="E30" s="85">
        <v>1</v>
      </c>
      <c r="F30" s="85">
        <v>3</v>
      </c>
      <c r="G30" s="85">
        <v>2</v>
      </c>
      <c r="H30" s="85">
        <v>2</v>
      </c>
      <c r="I30" s="85">
        <v>2</v>
      </c>
      <c r="J30" s="85">
        <v>2</v>
      </c>
      <c r="K30" s="85">
        <v>1</v>
      </c>
      <c r="L30" s="85">
        <v>1</v>
      </c>
      <c r="M30" s="85">
        <v>2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7">
        <f t="shared" si="1"/>
        <v>1.8181818181818181</v>
      </c>
      <c r="AH30" s="68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2.4545454545454546</v>
      </c>
      <c r="B31" s="83" t="s">
        <v>29</v>
      </c>
      <c r="C31" s="84">
        <v>2</v>
      </c>
      <c r="D31" s="85">
        <v>3</v>
      </c>
      <c r="E31" s="85">
        <v>2</v>
      </c>
      <c r="F31" s="85">
        <v>3</v>
      </c>
      <c r="G31" s="85">
        <v>3</v>
      </c>
      <c r="H31" s="85">
        <v>2</v>
      </c>
      <c r="I31" s="85">
        <v>3</v>
      </c>
      <c r="J31" s="85">
        <v>3</v>
      </c>
      <c r="K31" s="85">
        <v>2</v>
      </c>
      <c r="L31" s="85">
        <v>2</v>
      </c>
      <c r="M31" s="85">
        <v>2</v>
      </c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7">
        <f t="shared" si="1"/>
        <v>2.4545454545454546</v>
      </c>
      <c r="AH31" s="68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2.6363636363636362</v>
      </c>
      <c r="B32" s="83" t="s">
        <v>30</v>
      </c>
      <c r="C32" s="84">
        <v>2</v>
      </c>
      <c r="D32" s="85">
        <v>3</v>
      </c>
      <c r="E32" s="85">
        <v>3</v>
      </c>
      <c r="F32" s="85">
        <v>3</v>
      </c>
      <c r="G32" s="85">
        <v>3</v>
      </c>
      <c r="H32" s="85">
        <v>2</v>
      </c>
      <c r="I32" s="85">
        <v>3</v>
      </c>
      <c r="J32" s="85">
        <v>3</v>
      </c>
      <c r="K32" s="85">
        <v>3</v>
      </c>
      <c r="L32" s="85">
        <v>2</v>
      </c>
      <c r="M32" s="85">
        <v>2</v>
      </c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7">
        <f t="shared" si="1"/>
        <v>2.6363636363636362</v>
      </c>
      <c r="AH32" s="68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2.5454545454545454</v>
      </c>
      <c r="B33" s="83" t="s">
        <v>31</v>
      </c>
      <c r="C33" s="84">
        <v>2</v>
      </c>
      <c r="D33" s="85">
        <v>3</v>
      </c>
      <c r="E33" s="85">
        <v>3</v>
      </c>
      <c r="F33" s="85">
        <v>3</v>
      </c>
      <c r="G33" s="85">
        <v>2</v>
      </c>
      <c r="H33" s="85">
        <v>2</v>
      </c>
      <c r="I33" s="85">
        <v>3</v>
      </c>
      <c r="J33" s="85">
        <v>3</v>
      </c>
      <c r="K33" s="85">
        <v>3</v>
      </c>
      <c r="L33" s="85">
        <v>2</v>
      </c>
      <c r="M33" s="85">
        <v>2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7">
        <f t="shared" si="1"/>
        <v>2.5454545454545454</v>
      </c>
      <c r="AH33" s="68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2.5454545454545454</v>
      </c>
      <c r="B34" s="83" t="s">
        <v>32</v>
      </c>
      <c r="C34" s="84">
        <v>3</v>
      </c>
      <c r="D34" s="85">
        <v>2</v>
      </c>
      <c r="E34" s="85">
        <v>2</v>
      </c>
      <c r="F34" s="85">
        <v>3</v>
      </c>
      <c r="G34" s="85">
        <v>2</v>
      </c>
      <c r="H34" s="85">
        <v>3</v>
      </c>
      <c r="I34" s="85">
        <v>3</v>
      </c>
      <c r="J34" s="85">
        <v>2</v>
      </c>
      <c r="K34" s="85">
        <v>3</v>
      </c>
      <c r="L34" s="85">
        <v>2</v>
      </c>
      <c r="M34" s="85">
        <v>3</v>
      </c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7">
        <f t="shared" si="1"/>
        <v>2.5454545454545454</v>
      </c>
      <c r="AH34" s="68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2.6363636363636362</v>
      </c>
      <c r="B35" s="83" t="s">
        <v>33</v>
      </c>
      <c r="C35" s="84">
        <v>3</v>
      </c>
      <c r="D35" s="85">
        <v>2</v>
      </c>
      <c r="E35" s="85">
        <v>2</v>
      </c>
      <c r="F35" s="85">
        <v>3</v>
      </c>
      <c r="G35" s="85">
        <v>2</v>
      </c>
      <c r="H35" s="85">
        <v>3</v>
      </c>
      <c r="I35" s="85">
        <v>3</v>
      </c>
      <c r="J35" s="85">
        <v>2</v>
      </c>
      <c r="K35" s="85">
        <v>3</v>
      </c>
      <c r="L35" s="85">
        <v>3</v>
      </c>
      <c r="M35" s="85">
        <v>3</v>
      </c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7">
        <f t="shared" si="1"/>
        <v>2.6363636363636362</v>
      </c>
      <c r="AH35" s="68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2.6363636363636362</v>
      </c>
      <c r="B36" s="83" t="s">
        <v>56</v>
      </c>
      <c r="C36" s="84">
        <v>3</v>
      </c>
      <c r="D36" s="85">
        <v>2</v>
      </c>
      <c r="E36" s="85">
        <v>3</v>
      </c>
      <c r="F36" s="85">
        <v>3</v>
      </c>
      <c r="G36" s="85">
        <v>1</v>
      </c>
      <c r="H36" s="85">
        <v>3</v>
      </c>
      <c r="I36" s="85">
        <v>3</v>
      </c>
      <c r="J36" s="85">
        <v>2</v>
      </c>
      <c r="K36" s="85">
        <v>3</v>
      </c>
      <c r="L36" s="85">
        <v>3</v>
      </c>
      <c r="M36" s="85">
        <v>3</v>
      </c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7">
        <f t="shared" si="1"/>
        <v>2.6363636363636362</v>
      </c>
      <c r="AH36" s="68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2.2727272727272729</v>
      </c>
      <c r="B37" s="83" t="s">
        <v>34</v>
      </c>
      <c r="C37" s="84">
        <v>2</v>
      </c>
      <c r="D37" s="85">
        <v>2</v>
      </c>
      <c r="E37" s="85">
        <v>3</v>
      </c>
      <c r="F37" s="85">
        <v>3</v>
      </c>
      <c r="G37" s="85">
        <v>1</v>
      </c>
      <c r="H37" s="85">
        <v>2</v>
      </c>
      <c r="I37" s="85">
        <v>2</v>
      </c>
      <c r="J37" s="85">
        <v>2</v>
      </c>
      <c r="K37" s="85">
        <v>3</v>
      </c>
      <c r="L37" s="85">
        <v>3</v>
      </c>
      <c r="M37" s="85">
        <v>2</v>
      </c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7">
        <f t="shared" si="1"/>
        <v>2.2727272727272729</v>
      </c>
      <c r="AH37" s="68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2</v>
      </c>
      <c r="B38" s="83" t="s">
        <v>35</v>
      </c>
      <c r="C38" s="84">
        <v>2</v>
      </c>
      <c r="D38" s="85">
        <v>1</v>
      </c>
      <c r="E38" s="85">
        <v>3</v>
      </c>
      <c r="F38" s="85">
        <v>2</v>
      </c>
      <c r="G38" s="85">
        <v>2</v>
      </c>
      <c r="H38" s="85">
        <v>2</v>
      </c>
      <c r="I38" s="85">
        <v>2</v>
      </c>
      <c r="J38" s="85">
        <v>1</v>
      </c>
      <c r="K38" s="85">
        <v>3</v>
      </c>
      <c r="L38" s="85">
        <v>2</v>
      </c>
      <c r="M38" s="85">
        <v>2</v>
      </c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7">
        <f t="shared" si="1"/>
        <v>2</v>
      </c>
      <c r="AH38" s="68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1.8181818181818181</v>
      </c>
      <c r="B39" s="83" t="s">
        <v>36</v>
      </c>
      <c r="C39" s="84">
        <v>1</v>
      </c>
      <c r="D39" s="85">
        <v>1</v>
      </c>
      <c r="E39" s="85">
        <v>3</v>
      </c>
      <c r="F39" s="85">
        <v>2</v>
      </c>
      <c r="G39" s="85">
        <v>2</v>
      </c>
      <c r="H39" s="85">
        <v>1</v>
      </c>
      <c r="I39" s="85">
        <v>3</v>
      </c>
      <c r="J39" s="85">
        <v>1</v>
      </c>
      <c r="K39" s="85">
        <v>3</v>
      </c>
      <c r="L39" s="85">
        <v>2</v>
      </c>
      <c r="M39" s="85">
        <v>1</v>
      </c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7">
        <f t="shared" si="1"/>
        <v>1.8181818181818181</v>
      </c>
      <c r="AH39" s="68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2.2727272727272729</v>
      </c>
      <c r="B40" s="83" t="s">
        <v>37</v>
      </c>
      <c r="C40" s="84">
        <v>3</v>
      </c>
      <c r="D40" s="85">
        <v>1</v>
      </c>
      <c r="E40" s="85">
        <v>3</v>
      </c>
      <c r="F40" s="85">
        <v>1</v>
      </c>
      <c r="G40" s="85">
        <v>3</v>
      </c>
      <c r="H40" s="85">
        <v>3</v>
      </c>
      <c r="I40" s="85">
        <v>3</v>
      </c>
      <c r="J40" s="85">
        <v>1</v>
      </c>
      <c r="K40" s="85">
        <v>3</v>
      </c>
      <c r="L40" s="85">
        <v>1</v>
      </c>
      <c r="M40" s="85">
        <v>3</v>
      </c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7">
        <f t="shared" si="1"/>
        <v>2.2727272727272729</v>
      </c>
      <c r="AH40" s="68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1.5454545454545454</v>
      </c>
      <c r="B41" s="83" t="s">
        <v>38</v>
      </c>
      <c r="C41" s="84">
        <v>1</v>
      </c>
      <c r="D41" s="85">
        <v>1</v>
      </c>
      <c r="E41" s="85">
        <v>3</v>
      </c>
      <c r="F41" s="85">
        <v>1</v>
      </c>
      <c r="G41" s="85">
        <v>1</v>
      </c>
      <c r="H41" s="85">
        <v>1</v>
      </c>
      <c r="I41" s="85">
        <v>1</v>
      </c>
      <c r="J41" s="85">
        <v>1</v>
      </c>
      <c r="K41" s="85">
        <v>3</v>
      </c>
      <c r="L41" s="85">
        <v>3</v>
      </c>
      <c r="M41" s="85">
        <v>1</v>
      </c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7">
        <f t="shared" si="1"/>
        <v>1.5454545454545454</v>
      </c>
      <c r="AH41" s="68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1.8181818181818181</v>
      </c>
      <c r="B42" s="83" t="s">
        <v>39</v>
      </c>
      <c r="C42" s="84">
        <v>3</v>
      </c>
      <c r="D42" s="85">
        <v>1</v>
      </c>
      <c r="E42" s="85">
        <v>1</v>
      </c>
      <c r="F42" s="85">
        <v>1</v>
      </c>
      <c r="G42" s="85">
        <v>1</v>
      </c>
      <c r="H42" s="85">
        <v>3</v>
      </c>
      <c r="I42" s="85">
        <v>3</v>
      </c>
      <c r="J42" s="85">
        <v>1</v>
      </c>
      <c r="K42" s="85">
        <v>2</v>
      </c>
      <c r="L42" s="85">
        <v>1</v>
      </c>
      <c r="M42" s="85">
        <v>3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7">
        <f t="shared" si="1"/>
        <v>1.8181818181818181</v>
      </c>
      <c r="AH42" s="68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3" t="s">
        <v>41</v>
      </c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7" t="str">
        <f t="shared" si="1"/>
        <v xml:space="preserve"> </v>
      </c>
      <c r="AH43" s="68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7" t="str">
        <f t="shared" si="1"/>
        <v xml:space="preserve"> </v>
      </c>
      <c r="AH44" s="68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7" t="str">
        <f t="shared" si="1"/>
        <v xml:space="preserve"> </v>
      </c>
      <c r="AH45" s="68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7" t="str">
        <f t="shared" si="1"/>
        <v xml:space="preserve"> </v>
      </c>
      <c r="AH46" s="68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7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7" t="str">
        <f t="shared" si="1"/>
        <v xml:space="preserve"> </v>
      </c>
      <c r="AH47" s="68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7"/>
      <c r="C48" s="88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7" t="str">
        <f t="shared" si="1"/>
        <v xml:space="preserve"> </v>
      </c>
      <c r="AH48" s="68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7"/>
      <c r="C49" s="88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7" t="str">
        <f t="shared" si="1"/>
        <v xml:space="preserve"> </v>
      </c>
      <c r="AH49" s="68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9" t="str">
        <f t="shared" ref="AG50:AG52" si="4">IFERROR(AVERAGE(C50:AF50)," ")</f>
        <v xml:space="preserve"> </v>
      </c>
      <c r="AH50" s="68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9" t="str">
        <f t="shared" si="4"/>
        <v xml:space="preserve"> </v>
      </c>
      <c r="AH51" s="68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9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9" t="str">
        <f t="shared" si="4"/>
        <v xml:space="preserve"> </v>
      </c>
      <c r="AH52" s="68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0">
        <f>IFERROR(AVERAGE(C3:C52),0)</f>
        <v>3.6</v>
      </c>
      <c r="D53" s="70">
        <f t="shared" ref="D53:AE53" si="5">IFERROR(AVERAGE(D3:D52),0)</f>
        <v>2.0249999999999999</v>
      </c>
      <c r="E53" s="70">
        <f t="shared" si="5"/>
        <v>2.1749999999999998</v>
      </c>
      <c r="F53" s="70">
        <f t="shared" si="5"/>
        <v>2.25</v>
      </c>
      <c r="G53" s="70">
        <f t="shared" si="5"/>
        <v>2</v>
      </c>
      <c r="H53" s="70">
        <f t="shared" si="5"/>
        <v>2.125</v>
      </c>
      <c r="I53" s="70">
        <f t="shared" si="5"/>
        <v>2.4</v>
      </c>
      <c r="J53" s="70">
        <f t="shared" si="5"/>
        <v>2.0750000000000002</v>
      </c>
      <c r="K53" s="70">
        <f t="shared" si="5"/>
        <v>2.25</v>
      </c>
      <c r="L53" s="70">
        <f t="shared" si="5"/>
        <v>2.0499999999999998</v>
      </c>
      <c r="M53" s="70">
        <f t="shared" si="5"/>
        <v>2.125</v>
      </c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1"/>
      <c r="AG53" s="113">
        <f>IFERROR(AVERAGE(AG3:AG52),0)</f>
        <v>2.3352272727272725</v>
      </c>
      <c r="AH53" s="115"/>
    </row>
    <row r="54" spans="1:52" ht="75" customHeight="1" thickBot="1" x14ac:dyDescent="0.35">
      <c r="A54" s="14"/>
      <c r="B54" s="19" t="s">
        <v>52</v>
      </c>
      <c r="C54" s="72" t="str">
        <f>IF(AND(C53&gt;=1.5,C53&lt;=5),"ÖĞRETİLDİ",IF(AND(C53&lt;=1.49,C53&gt;0),"ÖĞRETİLEMEDİ",IF(C53=0," ")))</f>
        <v>ÖĞRETİLDİ</v>
      </c>
      <c r="D54" s="72" t="str">
        <f t="shared" ref="D54:AF54" si="6">IF(AND(D53&gt;=1.5,D53&lt;=5),"ÖĞRETİLDİ",IF(AND(D53&lt;=1.49,D53&gt;0),"ÖĞRETİLEMEDİ",IF(D53=0," ")))</f>
        <v>ÖĞRETİLDİ</v>
      </c>
      <c r="E54" s="72" t="str">
        <f t="shared" si="6"/>
        <v>ÖĞRETİLDİ</v>
      </c>
      <c r="F54" s="72" t="str">
        <f t="shared" si="6"/>
        <v>ÖĞRETİLDİ</v>
      </c>
      <c r="G54" s="72" t="str">
        <f t="shared" si="6"/>
        <v>ÖĞRETİLDİ</v>
      </c>
      <c r="H54" s="72" t="str">
        <f t="shared" si="6"/>
        <v>ÖĞRETİLDİ</v>
      </c>
      <c r="I54" s="72" t="str">
        <f t="shared" si="6"/>
        <v>ÖĞRETİLDİ</v>
      </c>
      <c r="J54" s="72" t="str">
        <f t="shared" si="6"/>
        <v>ÖĞRETİLDİ</v>
      </c>
      <c r="K54" s="72" t="str">
        <f t="shared" si="6"/>
        <v>ÖĞRETİLDİ</v>
      </c>
      <c r="L54" s="72" t="str">
        <f t="shared" si="6"/>
        <v>ÖĞRETİLDİ</v>
      </c>
      <c r="M54" s="72" t="str">
        <f t="shared" si="6"/>
        <v>ÖĞRETİLDİ</v>
      </c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F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0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Mü.4.A.2. İstiklâl Marşı’nı doğru söylemeye özen gösterir.</v>
      </c>
      <c r="D58" s="34" t="str">
        <f t="shared" ref="D58:AF58" si="8">D2</f>
        <v>Mü.4.A.1. Birlikte söyleme kurallarına uyar</v>
      </c>
      <c r="E58" s="34" t="str">
        <f t="shared" si="8"/>
        <v>Mü.4.B.1. Temel müzik yazı ve ögelerini tanır.</v>
      </c>
      <c r="F58" s="34" t="str">
        <f t="shared" si="8"/>
        <v>Mü.4.A.4. Belirli gün ve haftaların anlamına uygun müzikler söyler.</v>
      </c>
      <c r="G58" s="34" t="str">
        <f t="shared" si="8"/>
        <v>Mü.4.B.4. Öğrendiği seslerin temel özelliklerini ayırt eder.</v>
      </c>
      <c r="H58" s="34" t="str">
        <f t="shared" si="8"/>
        <v>Mü.4.B.3. Şarkı, türkü ve oyun müziklerinde hız değişikliklerini fark eder.</v>
      </c>
      <c r="I58" s="34" t="str">
        <f t="shared" si="8"/>
        <v>Mü.4.B.5. Dinlediği müziklerdeki gürlük değişikliklerini fark eder.</v>
      </c>
      <c r="J58" s="34" t="str">
        <f t="shared" si="8"/>
        <v>Mü.4.B.6. Temel müzik yazı ve ögelerini (yükseklik, süre, hız, gürlük) bilişim destekli müzik teknolojilerini kullanarak ayırt eder.</v>
      </c>
      <c r="K58" s="34" t="str">
        <f t="shared" si="8"/>
        <v>Mü.4.C.1. Dinlediği müziklerle ilgili duygu ve düşüncelerini ifade eder.</v>
      </c>
      <c r="L58" s="34" t="str">
        <f t="shared" si="8"/>
        <v>Mü.4.C.2. Müziklere kendi oluşturduğu ritim kalıpları ile eşlik eder.</v>
      </c>
      <c r="M58" s="34" t="str">
        <f t="shared" si="8"/>
        <v>Mü.4.C.3. Kendi oluşturduğu ezgileri seslendirir.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5</v>
      </c>
      <c r="D60" s="38">
        <f>+$AG$4</f>
        <v>2.1818181818181817</v>
      </c>
      <c r="E60" s="38">
        <f>+$AG$5</f>
        <v>2</v>
      </c>
      <c r="F60" s="38">
        <f>+$AG$6</f>
        <v>1.8181818181818181</v>
      </c>
      <c r="G60" s="38">
        <f>+$AG$7</f>
        <v>2.0909090909090908</v>
      </c>
      <c r="H60" s="38">
        <f>+$AG$8</f>
        <v>2.1818181818181817</v>
      </c>
      <c r="I60" s="38">
        <f>+$AG$9</f>
        <v>1.8181818181818181</v>
      </c>
      <c r="J60" s="38">
        <f>+$AG$10</f>
        <v>2.3636363636363638</v>
      </c>
      <c r="K60" s="38">
        <f>+$AG$11</f>
        <v>2.6363636363636362</v>
      </c>
      <c r="L60" s="38">
        <f>+$AG$12</f>
        <v>3</v>
      </c>
      <c r="M60" s="38">
        <f>+$AG$13</f>
        <v>2.3636363636363638</v>
      </c>
      <c r="N60" s="38">
        <f>+$AG$14</f>
        <v>2.1818181818181817</v>
      </c>
      <c r="O60" s="38">
        <f>+$AG$15</f>
        <v>1.9090909090909092</v>
      </c>
      <c r="P60" s="38">
        <f>+$AG$16</f>
        <v>2</v>
      </c>
      <c r="Q60" s="38">
        <f>+$AG$17</f>
        <v>2.5454545454545454</v>
      </c>
      <c r="R60" s="38">
        <f>+$AG$18</f>
        <v>2.3636363636363638</v>
      </c>
      <c r="S60" s="38">
        <f>+$AG$19</f>
        <v>2</v>
      </c>
      <c r="T60" s="38">
        <f>+$AG$20</f>
        <v>4.5</v>
      </c>
      <c r="U60" s="38">
        <f>+$AG$21</f>
        <v>2.7272727272727271</v>
      </c>
      <c r="V60" s="38">
        <f>+$AG$22</f>
        <v>1.9090909090909092</v>
      </c>
      <c r="W60" s="38">
        <f>+$AG$23</f>
        <v>1.9090909090909092</v>
      </c>
      <c r="X60" s="38">
        <f>+$AG$24</f>
        <v>2.9090909090909092</v>
      </c>
      <c r="Y60" s="38">
        <f>+$AG$25</f>
        <v>2.0909090909090908</v>
      </c>
      <c r="Z60" s="38">
        <f>+$AG$26</f>
        <v>1.5454545454545454</v>
      </c>
      <c r="AA60" s="38">
        <f>+$AG$27</f>
        <v>2.0909090909090908</v>
      </c>
      <c r="AB60" s="38">
        <f>+$AG$28</f>
        <v>2.1818181818181817</v>
      </c>
      <c r="AC60" s="38">
        <f>+$AG$29</f>
        <v>2.0909090909090908</v>
      </c>
      <c r="AD60" s="38">
        <f>+$AG$30</f>
        <v>1.8181818181818181</v>
      </c>
      <c r="AE60" s="38">
        <f>+$AG$31</f>
        <v>2.4545454545454546</v>
      </c>
      <c r="AF60" s="38">
        <f>+$AG$32</f>
        <v>2.6363636363636362</v>
      </c>
      <c r="AG60" s="38">
        <f>+$AG$33</f>
        <v>2.5454545454545454</v>
      </c>
      <c r="AH60" s="38">
        <f>+$AG$34</f>
        <v>2.5454545454545454</v>
      </c>
      <c r="AI60" s="38">
        <f>+$AG$35</f>
        <v>2.6363636363636362</v>
      </c>
      <c r="AJ60" s="38">
        <f>+$AG$36</f>
        <v>2.6363636363636362</v>
      </c>
      <c r="AK60" s="38">
        <f>+$AG$37</f>
        <v>2.2727272727272729</v>
      </c>
      <c r="AL60" s="38">
        <f>+$AG$38</f>
        <v>2</v>
      </c>
      <c r="AM60" s="38">
        <f>+$AG$39</f>
        <v>1.8181818181818181</v>
      </c>
      <c r="AN60" s="38">
        <f>+$AG$40</f>
        <v>2.2727272727272729</v>
      </c>
      <c r="AO60" s="38">
        <f>+$AG$41</f>
        <v>1.5454545454545454</v>
      </c>
      <c r="AP60" s="38">
        <f>+$AG$42</f>
        <v>1.8181818181818181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5</v>
      </c>
      <c r="D64" s="46">
        <f>AG4</f>
        <v>2.1818181818181817</v>
      </c>
      <c r="E64" s="46">
        <f>AG5</f>
        <v>2</v>
      </c>
      <c r="F64" s="46">
        <f>AG6</f>
        <v>1.8181818181818181</v>
      </c>
      <c r="G64" s="46">
        <f>AG7</f>
        <v>2.0909090909090908</v>
      </c>
      <c r="H64" s="46">
        <f>AG8</f>
        <v>2.1818181818181817</v>
      </c>
      <c r="I64" s="46">
        <f>AG9</f>
        <v>1.8181818181818181</v>
      </c>
      <c r="J64" s="46">
        <f>AG10</f>
        <v>2.3636363636363638</v>
      </c>
      <c r="K64" s="46">
        <f>AG11</f>
        <v>2.6363636363636362</v>
      </c>
      <c r="L64" s="46">
        <f>AG12</f>
        <v>3</v>
      </c>
      <c r="M64" s="46">
        <f>AG13</f>
        <v>2.3636363636363638</v>
      </c>
      <c r="N64" s="46">
        <f>AG14</f>
        <v>2.1818181818181817</v>
      </c>
      <c r="O64" s="46">
        <f>AG15</f>
        <v>1.9090909090909092</v>
      </c>
      <c r="P64" s="46">
        <f>AG16</f>
        <v>2</v>
      </c>
      <c r="Q64" s="46">
        <f>AG17</f>
        <v>2.5454545454545454</v>
      </c>
      <c r="R64" s="46">
        <f>AG18</f>
        <v>2.3636363636363638</v>
      </c>
      <c r="S64" s="46">
        <f>AG19</f>
        <v>2</v>
      </c>
      <c r="T64" s="46">
        <f>AG20</f>
        <v>4.5</v>
      </c>
      <c r="U64" s="46">
        <f>AG21</f>
        <v>2.7272727272727271</v>
      </c>
      <c r="V64" s="46">
        <f>AG22</f>
        <v>1.9090909090909092</v>
      </c>
      <c r="W64" s="46">
        <f>AG23</f>
        <v>1.9090909090909092</v>
      </c>
      <c r="X64" s="46">
        <f>AG24</f>
        <v>2.9090909090909092</v>
      </c>
      <c r="Y64" s="46">
        <f>AG25</f>
        <v>2.0909090909090908</v>
      </c>
      <c r="Z64" s="46">
        <f>AG26</f>
        <v>1.5454545454545454</v>
      </c>
      <c r="AA64" s="46">
        <f>AG27</f>
        <v>2.0909090909090908</v>
      </c>
      <c r="AB64" s="46">
        <f>AG28</f>
        <v>2.1818181818181817</v>
      </c>
      <c r="AC64" s="46">
        <f>AG29</f>
        <v>2.0909090909090908</v>
      </c>
      <c r="AD64" s="46">
        <f>AG30</f>
        <v>1.8181818181818181</v>
      </c>
      <c r="AE64" s="46">
        <f>AG31</f>
        <v>2.4545454545454546</v>
      </c>
      <c r="AF64" s="46">
        <f>AG32</f>
        <v>2.6363636363636362</v>
      </c>
      <c r="AG64" s="47">
        <f>AG33</f>
        <v>2.5454545454545454</v>
      </c>
      <c r="AH64" s="47">
        <f>AG34</f>
        <v>2.5454545454545454</v>
      </c>
      <c r="AI64" s="47">
        <f>AG35</f>
        <v>2.6363636363636362</v>
      </c>
      <c r="AJ64" s="47">
        <f>AG36</f>
        <v>2.6363636363636362</v>
      </c>
      <c r="AK64" s="47">
        <f>AG37</f>
        <v>2.2727272727272729</v>
      </c>
      <c r="AL64" s="47">
        <f>AG38</f>
        <v>2</v>
      </c>
      <c r="AM64" s="47">
        <f>AG39</f>
        <v>1.8181818181818181</v>
      </c>
      <c r="AN64" s="47">
        <f>AG40</f>
        <v>2.2727272727272729</v>
      </c>
      <c r="AO64" s="47">
        <f>AG41</f>
        <v>1.5454545454545454</v>
      </c>
      <c r="AP64" s="47">
        <f>AG42</f>
        <v>1.8181818181818181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 t="str">
        <f>B43</f>
        <v>RECEP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2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5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1.5454545454545454</v>
      </c>
      <c r="X68" s="51">
        <f>MATCH(W68,C60:AZ60,0)</f>
        <v>24</v>
      </c>
      <c r="Y68" s="52">
        <f>X68</f>
        <v>24</v>
      </c>
      <c r="Z68" s="51">
        <f ca="1">HLOOKUP(W68,OFFSET(C60,0,AA68,4,50-AA68),4,0)</f>
        <v>39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2.0249999999999999</v>
      </c>
      <c r="J69" s="55">
        <f t="shared" ref="J69:J70" si="10">MATCH(I69,$C$53:$AF$53,0)</f>
        <v>2</v>
      </c>
      <c r="K69" s="56">
        <f>IF(J68=J69,L68,J69)</f>
        <v>2</v>
      </c>
      <c r="L69" s="55" t="e">
        <f ca="1">HLOOKUP(I69,OFFSET(C53,0,M69,4,30-M69),4,0)</f>
        <v>#N/A</v>
      </c>
      <c r="M69" s="43">
        <f>MATCH(I69,C53:AF53,0)</f>
        <v>2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1.5454545454545454</v>
      </c>
      <c r="X69" s="55">
        <f>MATCH(W69,C60:AZ60,0)</f>
        <v>24</v>
      </c>
      <c r="Y69" s="56">
        <f ca="1">IF(X68=X69,Z68,X69)</f>
        <v>39</v>
      </c>
      <c r="Z69" s="55">
        <f ca="1">HLOOKUP(W69,OFFSET(C60,0,AA69,4,50-AA69),4,0)</f>
        <v>39</v>
      </c>
      <c r="AA69" s="43">
        <f>MATCH(W69,AG3:AG52,0)</f>
        <v>24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2.0499999999999998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3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1.8181818181818181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2D2C/R8HLF8wL+czgu1Y6zvtoYEAcRNDZFu8UyqcuLEd+qcnOJAp4MNWCO8a0g7ZA+7IQPVgx7IglWVhNZGivQ==" saltValue="KZeFgDZtX6Nig8aCALOWt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2019-12-08T18:13:43Z</cp:lastPrinted>
  <dcterms:created xsi:type="dcterms:W3CDTF">2019-09-10T05:38:35Z</dcterms:created>
  <dcterms:modified xsi:type="dcterms:W3CDTF">2019-12-08T20:54:03Z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