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228"/>
  <workbookPr defaultThemeVersion="124226"/>
  <mc:AlternateContent xmlns:mc="http://schemas.openxmlformats.org/markup-compatibility/2006">
    <mc:Choice Requires="x15">
      <x15ac:absPath xmlns:x15ac="http://schemas.microsoft.com/office/spreadsheetml/2010/11/ac" url="T:\ders kitapları\Formlar\1.Sınıf\"/>
    </mc:Choice>
  </mc:AlternateContent>
  <xr:revisionPtr revIDLastSave="0" documentId="8_{5D1F2CCA-727B-49AF-8AD9-77947D35F54D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RAPOR" sheetId="5" r:id="rId1"/>
    <sheet name="VERİLER" sheetId="2" r:id="rId2"/>
  </sheets>
  <definedNames>
    <definedName name="LİSTE">#REF!</definedName>
    <definedName name="_xlnm.Print_Area" localSheetId="0">RAPOR!$B$1:$F$16</definedName>
    <definedName name="_xlnm.Print_Area" localSheetId="1">VERİLER!$B$2:$AH$54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Z65" i="2" l="1"/>
  <c r="AY65" i="2"/>
  <c r="AX65" i="2"/>
  <c r="AW65" i="2"/>
  <c r="AV65" i="2"/>
  <c r="AU65" i="2"/>
  <c r="AT65" i="2"/>
  <c r="AS65" i="2"/>
  <c r="AR65" i="2"/>
  <c r="AQ65" i="2"/>
  <c r="AG5" i="2" l="1"/>
  <c r="AG6" i="2"/>
  <c r="AG7" i="2"/>
  <c r="AG8" i="2"/>
  <c r="AG9" i="2"/>
  <c r="AG10" i="2"/>
  <c r="AG11" i="2"/>
  <c r="AG12" i="2"/>
  <c r="L60" i="2" s="1"/>
  <c r="AG13" i="2"/>
  <c r="AG14" i="2"/>
  <c r="AG15" i="2"/>
  <c r="AG16" i="2"/>
  <c r="AG17" i="2"/>
  <c r="AG18" i="2"/>
  <c r="AG19" i="2"/>
  <c r="AG20" i="2"/>
  <c r="AG21" i="2"/>
  <c r="AG22" i="2"/>
  <c r="AG23" i="2"/>
  <c r="AG24" i="2"/>
  <c r="X60" i="2" s="1"/>
  <c r="AG25" i="2"/>
  <c r="AG26" i="2"/>
  <c r="AG27" i="2"/>
  <c r="AG28" i="2"/>
  <c r="AG29" i="2"/>
  <c r="AG30" i="2"/>
  <c r="AG31" i="2"/>
  <c r="AG32" i="2"/>
  <c r="AG33" i="2"/>
  <c r="AG34" i="2"/>
  <c r="AG35" i="2"/>
  <c r="AG36" i="2"/>
  <c r="AG37" i="2"/>
  <c r="AG38" i="2"/>
  <c r="AG39" i="2"/>
  <c r="AG40" i="2"/>
  <c r="AG41" i="2"/>
  <c r="AG42" i="2"/>
  <c r="AG43" i="2"/>
  <c r="AG44" i="2"/>
  <c r="AG45" i="2"/>
  <c r="AS64" i="2" s="1"/>
  <c r="AG46" i="2"/>
  <c r="AT64" i="2" s="1"/>
  <c r="AG47" i="2"/>
  <c r="AU64" i="2" s="1"/>
  <c r="AG48" i="2"/>
  <c r="AV64" i="2" s="1"/>
  <c r="AG49" i="2"/>
  <c r="AW64" i="2" s="1"/>
  <c r="AG3" i="2"/>
  <c r="D53" i="2"/>
  <c r="E53" i="2"/>
  <c r="F53" i="2"/>
  <c r="G53" i="2"/>
  <c r="H53" i="2"/>
  <c r="I53" i="2"/>
  <c r="J53" i="2"/>
  <c r="K53" i="2"/>
  <c r="L53" i="2"/>
  <c r="M53" i="2"/>
  <c r="N53" i="2"/>
  <c r="U60" i="2"/>
  <c r="AP65" i="2" l="1"/>
  <c r="AO65" i="2"/>
  <c r="AN65" i="2"/>
  <c r="AM65" i="2"/>
  <c r="AL65" i="2"/>
  <c r="AK65" i="2"/>
  <c r="AJ65" i="2"/>
  <c r="AI65" i="2"/>
  <c r="AH65" i="2"/>
  <c r="AG65" i="2"/>
  <c r="AF65" i="2"/>
  <c r="AE65" i="2"/>
  <c r="AD65" i="2"/>
  <c r="AC65" i="2"/>
  <c r="AB65" i="2"/>
  <c r="AA65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D65" i="2"/>
  <c r="C65" i="2"/>
  <c r="U64" i="2"/>
  <c r="L64" i="2"/>
  <c r="D58" i="2" l="1"/>
  <c r="E58" i="2"/>
  <c r="F58" i="2"/>
  <c r="G58" i="2"/>
  <c r="H58" i="2"/>
  <c r="I58" i="2"/>
  <c r="J58" i="2"/>
  <c r="K58" i="2"/>
  <c r="L58" i="2"/>
  <c r="M58" i="2"/>
  <c r="N58" i="2"/>
  <c r="O58" i="2"/>
  <c r="P58" i="2"/>
  <c r="Q58" i="2"/>
  <c r="R58" i="2"/>
  <c r="S58" i="2"/>
  <c r="T58" i="2"/>
  <c r="U58" i="2"/>
  <c r="V58" i="2"/>
  <c r="W58" i="2"/>
  <c r="X58" i="2"/>
  <c r="Y58" i="2"/>
  <c r="Z58" i="2"/>
  <c r="AA58" i="2"/>
  <c r="AB58" i="2"/>
  <c r="AC58" i="2"/>
  <c r="AD58" i="2"/>
  <c r="AE58" i="2"/>
  <c r="AF58" i="2"/>
  <c r="C58" i="2"/>
  <c r="I57" i="2"/>
  <c r="O57" i="2"/>
  <c r="G57" i="2"/>
  <c r="AF57" i="2" l="1"/>
  <c r="AE1" i="2"/>
  <c r="AE57" i="2"/>
  <c r="AF1" i="2"/>
  <c r="G54" i="2"/>
  <c r="I54" i="2"/>
  <c r="C53" i="2"/>
  <c r="C57" i="2" s="1"/>
  <c r="S57" i="2" l="1"/>
  <c r="K54" i="2"/>
  <c r="K57" i="2"/>
  <c r="AC57" i="2"/>
  <c r="Y57" i="2"/>
  <c r="U57" i="2"/>
  <c r="Q57" i="2"/>
  <c r="M54" i="2"/>
  <c r="M57" i="2"/>
  <c r="E54" i="2"/>
  <c r="E57" i="2"/>
  <c r="AB57" i="2"/>
  <c r="X57" i="2"/>
  <c r="T57" i="2"/>
  <c r="P57" i="2"/>
  <c r="L54" i="2"/>
  <c r="L57" i="2"/>
  <c r="H54" i="2"/>
  <c r="H57" i="2"/>
  <c r="D54" i="2"/>
  <c r="D57" i="2"/>
  <c r="AA57" i="2"/>
  <c r="W57" i="2"/>
  <c r="AD57" i="2"/>
  <c r="Z57" i="2"/>
  <c r="V57" i="2"/>
  <c r="R57" i="2"/>
  <c r="N54" i="2"/>
  <c r="N57" i="2"/>
  <c r="J54" i="2"/>
  <c r="J57" i="2"/>
  <c r="F54" i="2"/>
  <c r="F57" i="2"/>
  <c r="C54" i="2"/>
  <c r="C70" i="2"/>
  <c r="I70" i="2"/>
  <c r="C69" i="2"/>
  <c r="I69" i="2"/>
  <c r="C68" i="2"/>
  <c r="I68" i="2"/>
  <c r="AG4" i="2"/>
  <c r="X64" i="2"/>
  <c r="AG50" i="2"/>
  <c r="AX64" i="2" s="1"/>
  <c r="AG51" i="2"/>
  <c r="AY64" i="2" s="1"/>
  <c r="AG52" i="2"/>
  <c r="AZ64" i="2" s="1"/>
  <c r="W69" i="2" l="1"/>
  <c r="AA69" i="2" s="1"/>
  <c r="W68" i="2"/>
  <c r="AA68" i="2" s="1"/>
  <c r="W70" i="2"/>
  <c r="AA70" i="2" s="1"/>
  <c r="J70" i="2"/>
  <c r="M70" i="2"/>
  <c r="L70" i="2" s="1"/>
  <c r="D70" i="2"/>
  <c r="G70" i="2"/>
  <c r="F70" i="2" s="1"/>
  <c r="AX60" i="2"/>
  <c r="AT60" i="2"/>
  <c r="AZ60" i="2"/>
  <c r="AV60" i="2"/>
  <c r="AW60" i="2"/>
  <c r="AS60" i="2"/>
  <c r="AY60" i="2"/>
  <c r="AU60" i="2"/>
  <c r="AH64" i="2"/>
  <c r="AH60" i="2"/>
  <c r="Z64" i="2"/>
  <c r="Z60" i="2"/>
  <c r="Q64" i="2"/>
  <c r="Q60" i="2"/>
  <c r="H64" i="2"/>
  <c r="H60" i="2"/>
  <c r="AG64" i="2"/>
  <c r="AG60" i="2"/>
  <c r="P64" i="2"/>
  <c r="P60" i="2"/>
  <c r="AP64" i="2"/>
  <c r="AP60" i="2"/>
  <c r="AD64" i="2"/>
  <c r="AD60" i="2"/>
  <c r="V64" i="2"/>
  <c r="V60" i="2"/>
  <c r="M64" i="2"/>
  <c r="M60" i="2"/>
  <c r="D64" i="2"/>
  <c r="D60" i="2"/>
  <c r="C64" i="2"/>
  <c r="C60" i="2"/>
  <c r="AO64" i="2"/>
  <c r="AO60" i="2"/>
  <c r="AC64" i="2"/>
  <c r="AC60" i="2"/>
  <c r="T64" i="2"/>
  <c r="T60" i="2"/>
  <c r="G64" i="2"/>
  <c r="G60" i="2"/>
  <c r="AR64" i="2"/>
  <c r="AR60" i="2"/>
  <c r="AN64" i="2"/>
  <c r="AN60" i="2"/>
  <c r="AJ64" i="2"/>
  <c r="AJ60" i="2"/>
  <c r="AF64" i="2"/>
  <c r="AF60" i="2"/>
  <c r="AB64" i="2"/>
  <c r="AB60" i="2"/>
  <c r="S64" i="2"/>
  <c r="S60" i="2"/>
  <c r="O64" i="2"/>
  <c r="O60" i="2"/>
  <c r="J64" i="2"/>
  <c r="J60" i="2"/>
  <c r="F64" i="2"/>
  <c r="F60" i="2"/>
  <c r="AL64" i="2"/>
  <c r="AL60" i="2"/>
  <c r="AK64" i="2"/>
  <c r="AK60" i="2"/>
  <c r="Y64" i="2"/>
  <c r="Y60" i="2"/>
  <c r="K64" i="2"/>
  <c r="K60" i="2"/>
  <c r="AQ64" i="2"/>
  <c r="AQ60" i="2"/>
  <c r="AM64" i="2"/>
  <c r="AM60" i="2"/>
  <c r="AI64" i="2"/>
  <c r="AI60" i="2"/>
  <c r="AE64" i="2"/>
  <c r="AE60" i="2"/>
  <c r="AA64" i="2"/>
  <c r="AA60" i="2"/>
  <c r="W64" i="2"/>
  <c r="W60" i="2"/>
  <c r="R64" i="2"/>
  <c r="R60" i="2"/>
  <c r="N64" i="2"/>
  <c r="N60" i="2"/>
  <c r="I64" i="2"/>
  <c r="I60" i="2"/>
  <c r="E64" i="2"/>
  <c r="E60" i="2"/>
  <c r="A3" i="2"/>
  <c r="Q70" i="2"/>
  <c r="Q69" i="2"/>
  <c r="Q68" i="2"/>
  <c r="D9" i="5"/>
  <c r="M69" i="2"/>
  <c r="L69" i="2" s="1"/>
  <c r="J69" i="2"/>
  <c r="J68" i="2"/>
  <c r="M68" i="2"/>
  <c r="L68" i="2" s="1"/>
  <c r="D68" i="2"/>
  <c r="G68" i="2"/>
  <c r="F68" i="2" s="1"/>
  <c r="G69" i="2"/>
  <c r="F69" i="2" s="1"/>
  <c r="D69" i="2"/>
  <c r="AH50" i="2"/>
  <c r="A50" i="2"/>
  <c r="AH46" i="2"/>
  <c r="A46" i="2"/>
  <c r="AH42" i="2"/>
  <c r="A42" i="2"/>
  <c r="AH38" i="2"/>
  <c r="A38" i="2"/>
  <c r="AH34" i="2"/>
  <c r="A34" i="2"/>
  <c r="AH30" i="2"/>
  <c r="A30" i="2"/>
  <c r="AH26" i="2"/>
  <c r="A26" i="2"/>
  <c r="AH22" i="2"/>
  <c r="A22" i="2"/>
  <c r="AH18" i="2"/>
  <c r="A18" i="2"/>
  <c r="AH14" i="2"/>
  <c r="A14" i="2"/>
  <c r="AH10" i="2"/>
  <c r="A10" i="2"/>
  <c r="AH6" i="2"/>
  <c r="A6" i="2"/>
  <c r="AH49" i="2"/>
  <c r="A49" i="2"/>
  <c r="AH45" i="2"/>
  <c r="A45" i="2"/>
  <c r="AH41" i="2"/>
  <c r="A41" i="2"/>
  <c r="AH37" i="2"/>
  <c r="A37" i="2"/>
  <c r="AH33" i="2"/>
  <c r="A33" i="2"/>
  <c r="AH29" i="2"/>
  <c r="A29" i="2"/>
  <c r="AH25" i="2"/>
  <c r="A25" i="2"/>
  <c r="AH21" i="2"/>
  <c r="A21" i="2"/>
  <c r="AH17" i="2"/>
  <c r="A17" i="2"/>
  <c r="AH13" i="2"/>
  <c r="A13" i="2"/>
  <c r="AH9" i="2"/>
  <c r="A9" i="2"/>
  <c r="AH5" i="2"/>
  <c r="A5" i="2"/>
  <c r="AH52" i="2"/>
  <c r="A52" i="2"/>
  <c r="AH48" i="2"/>
  <c r="A48" i="2"/>
  <c r="AH44" i="2"/>
  <c r="A44" i="2"/>
  <c r="AH40" i="2"/>
  <c r="A40" i="2"/>
  <c r="AH36" i="2"/>
  <c r="A36" i="2"/>
  <c r="AH32" i="2"/>
  <c r="A32" i="2"/>
  <c r="AH28" i="2"/>
  <c r="A28" i="2"/>
  <c r="AH24" i="2"/>
  <c r="A24" i="2"/>
  <c r="AH20" i="2"/>
  <c r="A20" i="2"/>
  <c r="AH16" i="2"/>
  <c r="A16" i="2"/>
  <c r="AH12" i="2"/>
  <c r="A12" i="2"/>
  <c r="AH8" i="2"/>
  <c r="A8" i="2"/>
  <c r="AH4" i="2"/>
  <c r="A4" i="2"/>
  <c r="AH51" i="2"/>
  <c r="A51" i="2"/>
  <c r="AH47" i="2"/>
  <c r="A47" i="2"/>
  <c r="AH43" i="2"/>
  <c r="A43" i="2"/>
  <c r="AH39" i="2"/>
  <c r="A39" i="2"/>
  <c r="AH35" i="2"/>
  <c r="A35" i="2"/>
  <c r="AH31" i="2"/>
  <c r="A31" i="2"/>
  <c r="AH27" i="2"/>
  <c r="A27" i="2"/>
  <c r="AH23" i="2"/>
  <c r="A23" i="2"/>
  <c r="AH19" i="2"/>
  <c r="A19" i="2"/>
  <c r="AH15" i="2"/>
  <c r="A15" i="2"/>
  <c r="AH11" i="2"/>
  <c r="A11" i="2"/>
  <c r="AH7" i="2"/>
  <c r="A7" i="2"/>
  <c r="E12" i="5"/>
  <c r="D12" i="5"/>
  <c r="E9" i="5"/>
  <c r="AG53" i="2"/>
  <c r="C15" i="5" s="1"/>
  <c r="AH3" i="2"/>
  <c r="C1" i="2"/>
  <c r="E70" i="2" l="1"/>
  <c r="Z70" i="2"/>
  <c r="K70" i="2"/>
  <c r="Z69" i="2"/>
  <c r="Z68" i="2"/>
  <c r="U70" i="2"/>
  <c r="T70" i="2" s="1"/>
  <c r="X69" i="2"/>
  <c r="X68" i="2"/>
  <c r="X70" i="2"/>
  <c r="R70" i="2"/>
  <c r="R68" i="2"/>
  <c r="R69" i="2"/>
  <c r="U68" i="2"/>
  <c r="U69" i="2"/>
  <c r="T69" i="2" s="1"/>
  <c r="E69" i="2"/>
  <c r="E4" i="5" s="1"/>
  <c r="E68" i="2"/>
  <c r="K69" i="2"/>
  <c r="K68" i="2"/>
  <c r="AD1" i="2"/>
  <c r="V1" i="2"/>
  <c r="N1" i="2"/>
  <c r="AC1" i="2"/>
  <c r="Y1" i="2"/>
  <c r="U1" i="2"/>
  <c r="Q1" i="2"/>
  <c r="M1" i="2"/>
  <c r="I1" i="2"/>
  <c r="E1" i="2"/>
  <c r="J1" i="2"/>
  <c r="AB1" i="2"/>
  <c r="L1" i="2"/>
  <c r="Z1" i="2"/>
  <c r="R1" i="2"/>
  <c r="F1" i="2"/>
  <c r="X1" i="2"/>
  <c r="T1" i="2"/>
  <c r="P1" i="2"/>
  <c r="H1" i="2"/>
  <c r="D1" i="2"/>
  <c r="AA1" i="2"/>
  <c r="W1" i="2"/>
  <c r="S1" i="2"/>
  <c r="O1" i="2"/>
  <c r="K1" i="2"/>
  <c r="G1" i="2"/>
  <c r="Y70" i="2" l="1"/>
  <c r="Y69" i="2"/>
  <c r="E13" i="5" s="1"/>
  <c r="Y68" i="2"/>
  <c r="D13" i="5" s="1"/>
  <c r="S68" i="2"/>
  <c r="D10" i="5" s="1"/>
  <c r="S70" i="2"/>
  <c r="T68" i="2"/>
  <c r="S69" i="2" s="1"/>
  <c r="E10" i="5" s="1"/>
  <c r="E3" i="5"/>
  <c r="D4" i="5"/>
  <c r="D3" i="5"/>
  <c r="D6" i="5"/>
  <c r="D7" i="5"/>
  <c r="E6" i="5"/>
  <c r="E7" i="5"/>
</calcChain>
</file>

<file path=xl/sharedStrings.xml><?xml version="1.0" encoding="utf-8"?>
<sst xmlns="http://schemas.openxmlformats.org/spreadsheetml/2006/main" count="76" uniqueCount="70">
  <si>
    <t>ALİ</t>
  </si>
  <si>
    <t>VELİ</t>
  </si>
  <si>
    <t>NURDAN</t>
  </si>
  <si>
    <t>ORTALAMA</t>
  </si>
  <si>
    <t>MEHMET</t>
  </si>
  <si>
    <t>EMİR</t>
  </si>
  <si>
    <t>MERVE</t>
  </si>
  <si>
    <t>NEDİM</t>
  </si>
  <si>
    <t>MUMİN</t>
  </si>
  <si>
    <t>EMRE</t>
  </si>
  <si>
    <t>ELİF</t>
  </si>
  <si>
    <t>DENİZ</t>
  </si>
  <si>
    <t>AKİF</t>
  </si>
  <si>
    <t>ELMİRA</t>
  </si>
  <si>
    <t>EMİNE</t>
  </si>
  <si>
    <t>EMRİYE</t>
  </si>
  <si>
    <t>DAVUT</t>
  </si>
  <si>
    <t>RIFAT</t>
  </si>
  <si>
    <t>REYHAN</t>
  </si>
  <si>
    <t>AHMET</t>
  </si>
  <si>
    <t>ZİYA</t>
  </si>
  <si>
    <t>ÖZTÜRK</t>
  </si>
  <si>
    <t>AYŞE</t>
  </si>
  <si>
    <t>SEHER</t>
  </si>
  <si>
    <t>MUSTAFA</t>
  </si>
  <si>
    <t>SALİH</t>
  </si>
  <si>
    <t>SALİM</t>
  </si>
  <si>
    <t>COŞKUN</t>
  </si>
  <si>
    <t>MUHİTTİN</t>
  </si>
  <si>
    <t>AYDIN</t>
  </si>
  <si>
    <t>BİLGE</t>
  </si>
  <si>
    <t>BİLGİ</t>
  </si>
  <si>
    <t>İSHAK</t>
  </si>
  <si>
    <t>MURAT</t>
  </si>
  <si>
    <t>RAMAZAN</t>
  </si>
  <si>
    <t>SERCAN</t>
  </si>
  <si>
    <t>SELİM</t>
  </si>
  <si>
    <t>SENA</t>
  </si>
  <si>
    <t>SİNAN</t>
  </si>
  <si>
    <t>HÜSEYİN</t>
  </si>
  <si>
    <t>RAHMİ</t>
  </si>
  <si>
    <t>SONUÇ</t>
  </si>
  <si>
    <t>NOT ORTALAMASI</t>
  </si>
  <si>
    <t>DAVRANIŞ</t>
  </si>
  <si>
    <t>EN KOLAY ÖĞRENİLEN</t>
  </si>
  <si>
    <t>1.</t>
  </si>
  <si>
    <t>2.</t>
  </si>
  <si>
    <t>EN ZOR ÖĞRENİLEN</t>
  </si>
  <si>
    <t>DAVRANIŞLAR</t>
  </si>
  <si>
    <t>ÖĞRENCİ</t>
  </si>
  <si>
    <t>BAŞARILI</t>
  </si>
  <si>
    <t>BAŞARISIZ</t>
  </si>
  <si>
    <t>DERS DURUMU</t>
  </si>
  <si>
    <t>SINIF BAŞARI DURUMU</t>
  </si>
  <si>
    <t>DERS DURUM RAPORLARI</t>
  </si>
  <si>
    <t>©mebders.com</t>
  </si>
  <si>
    <r>
      <rPr>
        <b/>
        <sz val="11"/>
        <color theme="1"/>
        <rFont val="Tahoma"/>
        <family val="2"/>
        <charset val="162"/>
      </rPr>
      <t>Notlar</t>
    </r>
    <r>
      <rPr>
        <sz val="11"/>
        <color theme="1"/>
        <rFont val="Tahoma"/>
        <family val="2"/>
        <charset val="162"/>
      </rPr>
      <t xml:space="preserve">
1. Öğrenci ve not girişlerini "Veriler" sayfasından yapınız.
2. "Rapor" sayfasında herhangi bir değişiklik yapmayınız, veriler bu sayfaya otomatik gelir.
3. Not girişini </t>
    </r>
    <r>
      <rPr>
        <b/>
        <sz val="11"/>
        <color theme="1"/>
        <rFont val="Tahoma"/>
        <family val="2"/>
        <charset val="162"/>
      </rPr>
      <t>1, 2 ve/veya 3</t>
    </r>
    <r>
      <rPr>
        <sz val="11"/>
        <color theme="1"/>
        <rFont val="Tahoma"/>
        <family val="2"/>
        <charset val="162"/>
      </rPr>
      <t xml:space="preserve"> şeklinde giriyoruz.
3. Ölçeğin yapımcı bilgisini değiştirmek telif ihlalidir, lütfen buna dikkat edelim.</t>
    </r>
  </si>
  <si>
    <t>BO.1.1.1.1. Yer değiştirme hareketlerini yapar.</t>
  </si>
  <si>
    <t>BO.1.1.1.2. Dengeleme hareketlerini yapar.</t>
  </si>
  <si>
    <t>BO.1.1.1.3. Nesne kontrolü gerektiren hareketleri yapar.</t>
  </si>
  <si>
    <t>BO.1.1.1.4. İki ve daha fazla hareket becerisini içeren basit kurallı oyunlar oynar.</t>
  </si>
  <si>
    <t xml:space="preserve">BO.1.2.3.1. Bayram, kutlama ve törenlere katılır. </t>
  </si>
  <si>
    <t xml:space="preserve">BO.1.1.1.5. Ritim ve müzik eşliğinde hareket eder. </t>
  </si>
  <si>
    <t xml:space="preserve">BO.1.1.2.1. Vücut bölümlerinin hareketlerini tanımlar. </t>
  </si>
  <si>
    <t xml:space="preserve">BO.1.1.2.2. Kişisel ve genel alanını fark eder. </t>
  </si>
  <si>
    <t xml:space="preserve">BO.1.1.2.3. Verilen bir dizi hareketi, temel hareket beceri gruplarından uygun olanla ilişkilendirir. </t>
  </si>
  <si>
    <t xml:space="preserve">BO.1.1.2.4. Oyunu belirlenen kurallara göre oynar. </t>
  </si>
  <si>
    <t>BO.1.1.3.1. Temel hareketleri yaparken dengesini sağlamak için stratejiler geliştirir</t>
  </si>
  <si>
    <t>BO.1.1.3.2. Oyunda kullanılan basit stratejileri tanımlar.</t>
  </si>
  <si>
    <t>2019-2020 Eğitim Öğretim Yılı
1.Dönem 
1.Sınıf Beden Eğitimi ve Oyun
Kazanım Değerlendirme Ölçeği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</si>
</sst>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7" x14ac:knownFonts="1">
    <font>
      <sz val="11"/>
      <color theme="1"/>
      <name val="Calibri"/>
      <family val="2"/>
      <charset val="162"/>
      <scheme val="minor"/>
    </font>
    <font>
      <b/>
      <sz val="10"/>
      <color theme="1"/>
      <name val="Arial"/>
      <family val="2"/>
      <charset val="162"/>
    </font>
    <font>
      <sz val="10"/>
      <color theme="1"/>
      <name val="Arial"/>
      <family val="2"/>
      <charset val="162"/>
    </font>
    <font>
      <sz val="12"/>
      <color theme="1"/>
      <name val="Arial Black"/>
      <family val="2"/>
      <charset val="162"/>
    </font>
    <font>
      <sz val="10"/>
      <color theme="1"/>
      <name val="Arial Black"/>
      <family val="2"/>
      <charset val="162"/>
    </font>
    <font>
      <b/>
      <i/>
      <u/>
      <sz val="12"/>
      <color rgb="FFC00000"/>
      <name val="Arial Black"/>
      <family val="2"/>
      <charset val="162"/>
    </font>
    <font>
      <b/>
      <sz val="8"/>
      <color theme="1"/>
      <name val="Tahoma"/>
      <family val="2"/>
      <charset val="162"/>
    </font>
    <font>
      <sz val="8"/>
      <color theme="1"/>
      <name val="Tahoma"/>
      <family val="2"/>
      <charset val="162"/>
    </font>
    <font>
      <b/>
      <sz val="12"/>
      <color rgb="FFC00000"/>
      <name val="Tahoma"/>
      <family val="2"/>
      <charset val="162"/>
    </font>
    <font>
      <b/>
      <sz val="8"/>
      <color rgb="FFC00000"/>
      <name val="Tahoma"/>
      <family val="2"/>
      <charset val="162"/>
    </font>
    <font>
      <b/>
      <sz val="16"/>
      <color rgb="FFC00000"/>
      <name val="Tahoma"/>
      <family val="2"/>
      <charset val="162"/>
    </font>
    <font>
      <b/>
      <sz val="10"/>
      <color rgb="FFC00000"/>
      <name val="Tahoma"/>
      <family val="2"/>
      <charset val="162"/>
    </font>
    <font>
      <sz val="16"/>
      <color theme="3"/>
      <name val="Arial Black"/>
      <family val="2"/>
      <charset val="162"/>
    </font>
    <font>
      <b/>
      <sz val="10"/>
      <color rgb="FFC00000"/>
      <name val="Arial"/>
      <family val="2"/>
      <charset val="162"/>
    </font>
    <font>
      <sz val="14"/>
      <color theme="1"/>
      <name val="Arial Black"/>
      <family val="2"/>
      <charset val="162"/>
    </font>
    <font>
      <sz val="11"/>
      <color theme="1"/>
      <name val="Tahoma"/>
      <family val="2"/>
      <charset val="162"/>
    </font>
    <font>
      <b/>
      <sz val="11"/>
      <color theme="1"/>
      <name val="Tahoma"/>
      <family val="2"/>
      <charset val="162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medium">
        <color indexed="64"/>
      </bottom>
      <diagonal/>
    </border>
    <border>
      <left/>
      <right style="double">
        <color auto="1"/>
      </right>
      <top style="double">
        <color auto="1"/>
      </top>
      <bottom style="medium">
        <color indexed="64"/>
      </bottom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double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/>
      <right style="hair">
        <color auto="1"/>
      </right>
      <top style="double">
        <color auto="1"/>
      </top>
      <bottom style="medium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indexed="64"/>
      </bottom>
      <diagonal/>
    </border>
    <border>
      <left style="double">
        <color auto="1"/>
      </left>
      <right style="medium">
        <color indexed="64"/>
      </right>
      <top/>
      <bottom style="hair">
        <color auto="1"/>
      </bottom>
      <diagonal/>
    </border>
    <border>
      <left/>
      <right style="medium">
        <color indexed="64"/>
      </right>
      <top style="double">
        <color auto="1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double">
        <color auto="1"/>
      </bottom>
      <diagonal/>
    </border>
    <border>
      <left style="medium">
        <color indexed="64"/>
      </left>
      <right style="double">
        <color auto="1"/>
      </right>
      <top style="medium">
        <color indexed="64"/>
      </top>
      <bottom/>
      <diagonal/>
    </border>
    <border>
      <left style="medium">
        <color indexed="64"/>
      </left>
      <right style="double">
        <color auto="1"/>
      </right>
      <top/>
      <bottom style="double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double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double">
        <color auto="1"/>
      </left>
      <right style="medium">
        <color indexed="64"/>
      </right>
      <top style="medium">
        <color indexed="64"/>
      </top>
      <bottom style="double">
        <color auto="1"/>
      </bottom>
      <diagonal/>
    </border>
    <border>
      <left/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double">
        <color auto="1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double">
        <color auto="1"/>
      </bottom>
      <diagonal/>
    </border>
    <border>
      <left style="double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/>
      <bottom/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 diagonalDown="1">
      <left style="double">
        <color auto="1"/>
      </left>
      <right style="medium">
        <color indexed="64"/>
      </right>
      <top style="double">
        <color auto="1"/>
      </top>
      <bottom style="medium">
        <color indexed="64"/>
      </bottom>
      <diagonal style="double">
        <color auto="1"/>
      </diagonal>
    </border>
  </borders>
  <cellStyleXfs count="1">
    <xf numFmtId="0" fontId="0" fillId="0" borderId="0"/>
  </cellStyleXfs>
  <cellXfs count="122">
    <xf numFmtId="0" fontId="0" fillId="0" borderId="0" xfId="0"/>
    <xf numFmtId="0" fontId="2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2" fontId="2" fillId="0" borderId="0" xfId="0" applyNumberFormat="1" applyFont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textRotation="90" wrapText="1"/>
    </xf>
    <xf numFmtId="0" fontId="5" fillId="2" borderId="2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2" fontId="7" fillId="0" borderId="29" xfId="0" applyNumberFormat="1" applyFont="1" applyBorder="1" applyAlignment="1">
      <alignment horizontal="center" vertical="center" wrapText="1"/>
    </xf>
    <xf numFmtId="2" fontId="7" fillId="0" borderId="30" xfId="0" applyNumberFormat="1" applyFont="1" applyBorder="1" applyAlignment="1">
      <alignment horizontal="center" vertical="center" wrapText="1"/>
    </xf>
    <xf numFmtId="0" fontId="8" fillId="3" borderId="35" xfId="0" applyFont="1" applyFill="1" applyBorder="1" applyAlignment="1">
      <alignment horizontal="center" vertical="center" wrapText="1"/>
    </xf>
    <xf numFmtId="0" fontId="8" fillId="4" borderId="33" xfId="0" applyFont="1" applyFill="1" applyBorder="1" applyAlignment="1">
      <alignment horizontal="center" vertical="center" wrapText="1"/>
    </xf>
    <xf numFmtId="2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3" fillId="3" borderId="37" xfId="0" applyFont="1" applyFill="1" applyBorder="1" applyAlignment="1" applyProtection="1">
      <alignment horizontal="center" vertical="center" wrapText="1"/>
      <protection hidden="1"/>
    </xf>
    <xf numFmtId="0" fontId="13" fillId="3" borderId="38" xfId="0" applyFont="1" applyFill="1" applyBorder="1" applyAlignment="1" applyProtection="1">
      <alignment horizontal="center" vertical="center" wrapText="1"/>
      <protection hidden="1"/>
    </xf>
    <xf numFmtId="0" fontId="13" fillId="3" borderId="39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horizontal="center" vertical="center" wrapText="1"/>
      <protection hidden="1"/>
    </xf>
    <xf numFmtId="2" fontId="2" fillId="0" borderId="40" xfId="0" applyNumberFormat="1" applyFont="1" applyBorder="1" applyAlignment="1" applyProtection="1">
      <alignment vertical="center" wrapText="1"/>
      <protection hidden="1"/>
    </xf>
    <xf numFmtId="2" fontId="2" fillId="0" borderId="2" xfId="0" applyNumberFormat="1" applyFont="1" applyBorder="1" applyAlignment="1" applyProtection="1">
      <alignment vertical="center" wrapText="1"/>
      <protection hidden="1"/>
    </xf>
    <xf numFmtId="2" fontId="2" fillId="6" borderId="2" xfId="0" applyNumberFormat="1" applyFont="1" applyFill="1" applyBorder="1" applyAlignment="1" applyProtection="1">
      <alignment vertical="center" wrapText="1"/>
      <protection hidden="1"/>
    </xf>
    <xf numFmtId="2" fontId="2" fillId="0" borderId="41" xfId="0" applyNumberFormat="1" applyFont="1" applyBorder="1" applyAlignment="1" applyProtection="1">
      <alignment vertical="center" wrapText="1"/>
      <protection hidden="1"/>
    </xf>
    <xf numFmtId="0" fontId="2" fillId="0" borderId="0" xfId="0" applyFont="1" applyAlignment="1" applyProtection="1">
      <alignment horizontal="left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2" fillId="0" borderId="42" xfId="0" applyFont="1" applyBorder="1" applyAlignment="1" applyProtection="1">
      <alignment vertical="center"/>
      <protection hidden="1"/>
    </xf>
    <xf numFmtId="0" fontId="2" fillId="0" borderId="43" xfId="0" applyFont="1" applyBorder="1" applyAlignment="1" applyProtection="1">
      <alignment vertical="center"/>
      <protection hidden="1"/>
    </xf>
    <xf numFmtId="0" fontId="2" fillId="0" borderId="44" xfId="0" applyFont="1" applyBorder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2" fontId="11" fillId="3" borderId="37" xfId="0" applyNumberFormat="1" applyFont="1" applyFill="1" applyBorder="1" applyAlignment="1" applyProtection="1">
      <alignment horizontal="center" vertical="center" wrapText="1"/>
      <protection hidden="1"/>
    </xf>
    <xf numFmtId="2" fontId="11" fillId="3" borderId="38" xfId="0" applyNumberFormat="1" applyFont="1" applyFill="1" applyBorder="1" applyAlignment="1" applyProtection="1">
      <alignment horizontal="center" vertical="center" wrapText="1"/>
      <protection hidden="1"/>
    </xf>
    <xf numFmtId="2" fontId="11" fillId="3" borderId="39" xfId="0" applyNumberFormat="1" applyFont="1" applyFill="1" applyBorder="1" applyAlignment="1" applyProtection="1">
      <alignment horizontal="center" vertical="center" wrapText="1"/>
      <protection hidden="1"/>
    </xf>
    <xf numFmtId="0" fontId="2" fillId="0" borderId="40" xfId="0" applyFont="1" applyBorder="1" applyAlignment="1" applyProtection="1">
      <alignment vertical="center"/>
      <protection hidden="1"/>
    </xf>
    <xf numFmtId="0" fontId="2" fillId="0" borderId="2" xfId="0" applyFont="1" applyBorder="1" applyAlignment="1" applyProtection="1">
      <alignment vertical="center"/>
      <protection hidden="1"/>
    </xf>
    <xf numFmtId="0" fontId="2" fillId="0" borderId="2" xfId="0" applyFont="1" applyBorder="1" applyAlignment="1" applyProtection="1">
      <alignment horizontal="left" vertical="center" wrapText="1"/>
      <protection hidden="1"/>
    </xf>
    <xf numFmtId="0" fontId="2" fillId="0" borderId="41" xfId="0" applyFont="1" applyBorder="1" applyAlignment="1" applyProtection="1">
      <alignment vertical="center" wrapText="1"/>
      <protection hidden="1"/>
    </xf>
    <xf numFmtId="0" fontId="2" fillId="0" borderId="41" xfId="0" applyFont="1" applyBorder="1" applyAlignment="1" applyProtection="1">
      <alignment vertical="center"/>
      <protection hidden="1"/>
    </xf>
    <xf numFmtId="2" fontId="2" fillId="0" borderId="40" xfId="0" applyNumberFormat="1" applyFont="1" applyBorder="1" applyAlignment="1" applyProtection="1">
      <alignment vertical="center"/>
      <protection hidden="1"/>
    </xf>
    <xf numFmtId="2" fontId="2" fillId="0" borderId="2" xfId="0" applyNumberFormat="1" applyFont="1" applyBorder="1" applyAlignment="1" applyProtection="1">
      <alignment vertical="center"/>
      <protection hidden="1"/>
    </xf>
    <xf numFmtId="2" fontId="2" fillId="0" borderId="2" xfId="0" applyNumberFormat="1" applyFont="1" applyBorder="1" applyAlignment="1" applyProtection="1">
      <alignment horizontal="left" vertical="center" wrapText="1"/>
      <protection hidden="1"/>
    </xf>
    <xf numFmtId="0" fontId="2" fillId="0" borderId="43" xfId="0" applyFont="1" applyBorder="1" applyAlignment="1" applyProtection="1">
      <alignment horizontal="left" vertical="center" wrapText="1"/>
      <protection hidden="1"/>
    </xf>
    <xf numFmtId="0" fontId="2" fillId="0" borderId="44" xfId="0" applyFont="1" applyBorder="1" applyAlignment="1" applyProtection="1">
      <alignment vertical="center" wrapText="1"/>
      <protection hidden="1"/>
    </xf>
    <xf numFmtId="2" fontId="2" fillId="0" borderId="37" xfId="0" applyNumberFormat="1" applyFont="1" applyBorder="1" applyAlignment="1" applyProtection="1">
      <alignment vertical="center" wrapText="1"/>
      <protection hidden="1"/>
    </xf>
    <xf numFmtId="0" fontId="2" fillId="0" borderId="38" xfId="0" applyFont="1" applyBorder="1" applyAlignment="1" applyProtection="1">
      <alignment vertical="center" wrapText="1"/>
      <protection hidden="1"/>
    </xf>
    <xf numFmtId="0" fontId="2" fillId="5" borderId="38" xfId="0" applyFont="1" applyFill="1" applyBorder="1" applyAlignment="1" applyProtection="1">
      <alignment vertical="center" wrapText="1"/>
      <protection hidden="1"/>
    </xf>
    <xf numFmtId="0" fontId="2" fillId="0" borderId="39" xfId="0" applyFont="1" applyBorder="1" applyAlignment="1" applyProtection="1">
      <alignment vertical="center" wrapText="1"/>
      <protection hidden="1"/>
    </xf>
    <xf numFmtId="0" fontId="2" fillId="0" borderId="37" xfId="0" applyFont="1" applyBorder="1" applyAlignment="1" applyProtection="1">
      <alignment vertical="center" wrapText="1"/>
      <protection hidden="1"/>
    </xf>
    <xf numFmtId="0" fontId="2" fillId="0" borderId="2" xfId="0" applyFont="1" applyBorder="1" applyAlignment="1" applyProtection="1">
      <alignment vertical="center" wrapText="1"/>
      <protection hidden="1"/>
    </xf>
    <xf numFmtId="0" fontId="2" fillId="5" borderId="2" xfId="0" applyFont="1" applyFill="1" applyBorder="1" applyAlignment="1" applyProtection="1">
      <alignment vertical="center" wrapText="1"/>
      <protection hidden="1"/>
    </xf>
    <xf numFmtId="0" fontId="2" fillId="0" borderId="40" xfId="0" applyFont="1" applyBorder="1" applyAlignment="1" applyProtection="1">
      <alignment vertical="center" wrapText="1"/>
      <protection hidden="1"/>
    </xf>
    <xf numFmtId="2" fontId="2" fillId="0" borderId="42" xfId="0" applyNumberFormat="1" applyFont="1" applyBorder="1" applyAlignment="1" applyProtection="1">
      <alignment vertical="center" wrapText="1"/>
      <protection hidden="1"/>
    </xf>
    <xf numFmtId="0" fontId="2" fillId="0" borderId="43" xfId="0" applyFont="1" applyBorder="1" applyAlignment="1" applyProtection="1">
      <alignment vertical="center" wrapText="1"/>
      <protection hidden="1"/>
    </xf>
    <xf numFmtId="0" fontId="2" fillId="5" borderId="43" xfId="0" applyFont="1" applyFill="1" applyBorder="1" applyAlignment="1" applyProtection="1">
      <alignment vertical="center" wrapText="1"/>
      <protection hidden="1"/>
    </xf>
    <xf numFmtId="0" fontId="2" fillId="0" borderId="42" xfId="0" applyFont="1" applyBorder="1" applyAlignment="1" applyProtection="1">
      <alignment vertical="center" wrapText="1"/>
      <protection hidden="1"/>
    </xf>
    <xf numFmtId="0" fontId="6" fillId="0" borderId="51" xfId="0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vertical="center" wrapText="1"/>
      <protection hidden="1"/>
    </xf>
    <xf numFmtId="2" fontId="4" fillId="0" borderId="1" xfId="0" applyNumberFormat="1" applyFont="1" applyBorder="1" applyAlignment="1" applyProtection="1">
      <alignment horizontal="center" vertical="center" wrapText="1"/>
      <protection hidden="1"/>
    </xf>
    <xf numFmtId="2" fontId="7" fillId="0" borderId="1" xfId="0" applyNumberFormat="1" applyFont="1" applyBorder="1" applyAlignment="1" applyProtection="1">
      <alignment horizontal="center" vertical="center" wrapText="1"/>
      <protection hidden="1"/>
    </xf>
    <xf numFmtId="0" fontId="3" fillId="3" borderId="19" xfId="0" applyFont="1" applyFill="1" applyBorder="1" applyAlignment="1" applyProtection="1">
      <alignment horizontal="center" vertical="center" wrapText="1"/>
      <protection hidden="1"/>
    </xf>
    <xf numFmtId="0" fontId="3" fillId="3" borderId="1" xfId="0" applyFont="1" applyFill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left" vertical="center" wrapText="1"/>
      <protection hidden="1"/>
    </xf>
    <xf numFmtId="2" fontId="3" fillId="0" borderId="22" xfId="0" applyNumberFormat="1" applyFont="1" applyBorder="1" applyAlignment="1" applyProtection="1">
      <alignment horizontal="center" vertical="center" wrapText="1"/>
      <protection hidden="1"/>
    </xf>
    <xf numFmtId="0" fontId="7" fillId="0" borderId="4" xfId="0" applyFont="1" applyBorder="1" applyAlignment="1" applyProtection="1">
      <alignment horizontal="center" vertical="center" textRotation="90" wrapText="1"/>
      <protection hidden="1"/>
    </xf>
    <xf numFmtId="0" fontId="7" fillId="0" borderId="7" xfId="0" applyFont="1" applyBorder="1" applyAlignment="1" applyProtection="1">
      <alignment horizontal="center" vertical="center" textRotation="90" wrapText="1"/>
      <protection hidden="1"/>
    </xf>
    <xf numFmtId="2" fontId="11" fillId="3" borderId="34" xfId="0" applyNumberFormat="1" applyFont="1" applyFill="1" applyBorder="1" applyAlignment="1" applyProtection="1">
      <alignment horizontal="center" vertical="center" wrapText="1"/>
      <protection hidden="1"/>
    </xf>
    <xf numFmtId="164" fontId="9" fillId="4" borderId="24" xfId="0" applyNumberFormat="1" applyFont="1" applyFill="1" applyBorder="1" applyAlignment="1" applyProtection="1">
      <alignment horizontal="center" vertical="center" textRotation="90" wrapText="1"/>
      <protection hidden="1"/>
    </xf>
    <xf numFmtId="164" fontId="9" fillId="4" borderId="36" xfId="0" applyNumberFormat="1" applyFont="1" applyFill="1" applyBorder="1" applyAlignment="1" applyProtection="1">
      <alignment horizontal="center" vertical="center" textRotation="90" wrapText="1"/>
      <protection hidden="1"/>
    </xf>
    <xf numFmtId="0" fontId="6" fillId="0" borderId="13" xfId="0" applyFont="1" applyBorder="1" applyAlignment="1" applyProtection="1">
      <alignment horizontal="left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6" fillId="0" borderId="31" xfId="0" applyFont="1" applyBorder="1" applyAlignment="1" applyProtection="1">
      <alignment horizontal="left" vertical="center" wrapText="1"/>
      <protection locked="0"/>
    </xf>
    <xf numFmtId="0" fontId="7" fillId="0" borderId="11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6" fillId="0" borderId="31" xfId="0" applyFont="1" applyFill="1" applyBorder="1" applyAlignment="1" applyProtection="1">
      <alignment horizontal="left" vertical="center" wrapText="1"/>
      <protection locked="0"/>
    </xf>
    <xf numFmtId="0" fontId="1" fillId="0" borderId="31" xfId="0" applyFont="1" applyBorder="1" applyAlignment="1" applyProtection="1">
      <alignment horizontal="left" vertical="center" wrapText="1"/>
      <protection locked="0"/>
    </xf>
    <xf numFmtId="0" fontId="2" fillId="0" borderId="11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1" fillId="0" borderId="32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 wrapText="1"/>
      <protection locked="0"/>
    </xf>
    <xf numFmtId="2" fontId="6" fillId="0" borderId="15" xfId="0" applyNumberFormat="1" applyFont="1" applyBorder="1" applyAlignment="1" applyProtection="1">
      <alignment horizontal="center" vertical="center" wrapText="1"/>
      <protection hidden="1"/>
    </xf>
    <xf numFmtId="0" fontId="6" fillId="0" borderId="6" xfId="0" applyFont="1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 vertical="center" wrapText="1"/>
      <protection hidden="1"/>
    </xf>
    <xf numFmtId="2" fontId="1" fillId="0" borderId="15" xfId="0" applyNumberFormat="1" applyFont="1" applyBorder="1" applyAlignment="1" applyProtection="1">
      <alignment horizontal="center" vertical="center" wrapText="1"/>
      <protection hidden="1"/>
    </xf>
    <xf numFmtId="0" fontId="7" fillId="0" borderId="9" xfId="0" applyFont="1" applyBorder="1" applyAlignment="1" applyProtection="1">
      <alignment horizontal="center" vertical="center" textRotation="90" wrapText="1"/>
      <protection hidden="1"/>
    </xf>
    <xf numFmtId="0" fontId="7" fillId="0" borderId="4" xfId="0" applyFont="1" applyFill="1" applyBorder="1" applyAlignment="1" applyProtection="1">
      <alignment horizontal="center" vertical="center" textRotation="90" wrapText="1"/>
      <protection hidden="1"/>
    </xf>
    <xf numFmtId="0" fontId="12" fillId="2" borderId="16" xfId="0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center" vertical="center" wrapText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23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left" vertical="center" wrapText="1"/>
      <protection hidden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 applyProtection="1">
      <alignment horizontal="center" vertical="center" wrapText="1"/>
      <protection hidden="1"/>
    </xf>
    <xf numFmtId="0" fontId="3" fillId="3" borderId="1" xfId="0" applyFont="1" applyFill="1" applyBorder="1" applyAlignment="1" applyProtection="1">
      <alignment horizontal="center" vertical="center" wrapText="1"/>
      <protection hidden="1"/>
    </xf>
    <xf numFmtId="0" fontId="3" fillId="3" borderId="20" xfId="0" applyFont="1" applyFill="1" applyBorder="1" applyAlignment="1" applyProtection="1">
      <alignment horizontal="center" vertical="center" wrapText="1"/>
      <protection hidden="1"/>
    </xf>
    <xf numFmtId="2" fontId="14" fillId="0" borderId="45" xfId="0" applyNumberFormat="1" applyFont="1" applyBorder="1" applyAlignment="1" applyProtection="1">
      <alignment horizontal="center" vertical="center" wrapText="1"/>
      <protection hidden="1"/>
    </xf>
    <xf numFmtId="0" fontId="0" fillId="0" borderId="46" xfId="0" applyBorder="1" applyAlignment="1" applyProtection="1">
      <alignment horizontal="center" vertical="center" wrapText="1"/>
      <protection hidden="1"/>
    </xf>
    <xf numFmtId="0" fontId="0" fillId="0" borderId="47" xfId="0" applyBorder="1" applyAlignment="1" applyProtection="1">
      <alignment horizontal="center" vertical="center" wrapText="1"/>
      <protection hidden="1"/>
    </xf>
    <xf numFmtId="2" fontId="15" fillId="0" borderId="45" xfId="0" applyNumberFormat="1" applyFont="1" applyBorder="1" applyAlignment="1" applyProtection="1">
      <alignment horizontal="left" vertical="center" wrapText="1"/>
      <protection hidden="1"/>
    </xf>
    <xf numFmtId="0" fontId="0" fillId="0" borderId="46" xfId="0" applyBorder="1" applyAlignment="1" applyProtection="1">
      <alignment horizontal="left" vertical="center" wrapText="1"/>
      <protection hidden="1"/>
    </xf>
    <xf numFmtId="0" fontId="0" fillId="0" borderId="47" xfId="0" applyBorder="1" applyAlignment="1" applyProtection="1">
      <alignment horizontal="left" vertical="center" wrapText="1"/>
      <protection hidden="1"/>
    </xf>
    <xf numFmtId="0" fontId="3" fillId="3" borderId="48" xfId="0" applyFont="1" applyFill="1" applyBorder="1" applyAlignment="1" applyProtection="1">
      <alignment horizontal="center" vertical="center" wrapText="1"/>
      <protection hidden="1"/>
    </xf>
    <xf numFmtId="0" fontId="0" fillId="0" borderId="49" xfId="0" applyBorder="1" applyAlignment="1" applyProtection="1">
      <alignment horizontal="center" vertical="center" wrapText="1"/>
      <protection hidden="1"/>
    </xf>
    <xf numFmtId="0" fontId="0" fillId="0" borderId="50" xfId="0" applyBorder="1" applyAlignment="1" applyProtection="1">
      <alignment horizontal="center" vertical="center" wrapText="1"/>
      <protection hidden="1"/>
    </xf>
    <xf numFmtId="164" fontId="10" fillId="3" borderId="25" xfId="0" applyNumberFormat="1" applyFont="1" applyFill="1" applyBorder="1" applyAlignment="1" applyProtection="1">
      <alignment horizontal="center" vertical="center" wrapText="1"/>
      <protection hidden="1"/>
    </xf>
    <xf numFmtId="0" fontId="10" fillId="3" borderId="26" xfId="0" applyFont="1" applyFill="1" applyBorder="1" applyAlignment="1" applyProtection="1">
      <alignment horizontal="center" vertical="center" wrapText="1"/>
      <protection hidden="1"/>
    </xf>
    <xf numFmtId="0" fontId="8" fillId="3" borderId="27" xfId="0" applyFont="1" applyFill="1" applyBorder="1" applyAlignment="1" applyProtection="1">
      <alignment horizontal="center" vertical="center" wrapText="1"/>
      <protection hidden="1"/>
    </xf>
    <xf numFmtId="0" fontId="8" fillId="3" borderId="28" xfId="0" applyFont="1" applyFill="1" applyBorder="1" applyAlignment="1" applyProtection="1">
      <alignment horizontal="center" vertical="center" wrapText="1"/>
      <protection hidden="1"/>
    </xf>
    <xf numFmtId="0" fontId="7" fillId="0" borderId="3" xfId="0" applyFont="1" applyBorder="1" applyAlignment="1" applyProtection="1">
      <alignment horizontal="center" vertical="center" wrapText="1"/>
      <protection hidden="1"/>
    </xf>
    <xf numFmtId="0" fontId="7" fillId="0" borderId="2" xfId="0" applyFont="1" applyBorder="1" applyAlignment="1" applyProtection="1">
      <alignment horizontal="center" vertical="center" wrapTex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0" fontId="2" fillId="0" borderId="8" xfId="0" applyFont="1" applyBorder="1" applyAlignment="1" applyProtection="1">
      <alignment horizontal="center" vertical="center" wrapText="1"/>
      <protection hidden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272560</xdr:colOff>
      <xdr:row>1</xdr:row>
      <xdr:rowOff>165589</xdr:rowOff>
    </xdr:from>
    <xdr:to>
      <xdr:col>6</xdr:col>
      <xdr:colOff>95250</xdr:colOff>
      <xdr:row>1</xdr:row>
      <xdr:rowOff>203689</xdr:rowOff>
    </xdr:to>
    <xdr:sp macro="" textlink="">
      <xdr:nvSpPr>
        <xdr:cNvPr id="7" name="6 Metin kutusu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72560" y="165589"/>
          <a:ext cx="435011" cy="381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tr-TR" sz="1100" b="1"/>
            <a:t>DAVRANIŞLAR</a:t>
          </a:r>
        </a:p>
      </xdr:txBody>
    </xdr:sp>
    <xdr:clientData/>
  </xdr:twoCellAnchor>
  <xdr:twoCellAnchor>
    <xdr:from>
      <xdr:col>7</xdr:col>
      <xdr:colOff>272560</xdr:colOff>
      <xdr:row>1</xdr:row>
      <xdr:rowOff>165589</xdr:rowOff>
    </xdr:from>
    <xdr:to>
      <xdr:col>8</xdr:col>
      <xdr:colOff>95250</xdr:colOff>
      <xdr:row>1</xdr:row>
      <xdr:rowOff>203689</xdr:rowOff>
    </xdr:to>
    <xdr:sp macro="" textlink="">
      <xdr:nvSpPr>
        <xdr:cNvPr id="8" name="7 Metin kutusu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1497203" y="165589"/>
          <a:ext cx="435011" cy="381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tr-TR" sz="1100" b="1"/>
            <a:t>DAVRANIŞLAR</a:t>
          </a:r>
        </a:p>
      </xdr:txBody>
    </xdr:sp>
    <xdr:clientData/>
  </xdr:twoCellAnchor>
  <xdr:twoCellAnchor>
    <xdr:from>
      <xdr:col>7</xdr:col>
      <xdr:colOff>272560</xdr:colOff>
      <xdr:row>1</xdr:row>
      <xdr:rowOff>165589</xdr:rowOff>
    </xdr:from>
    <xdr:to>
      <xdr:col>8</xdr:col>
      <xdr:colOff>95250</xdr:colOff>
      <xdr:row>1</xdr:row>
      <xdr:rowOff>203689</xdr:rowOff>
    </xdr:to>
    <xdr:sp macro="" textlink="">
      <xdr:nvSpPr>
        <xdr:cNvPr id="9" name="8 Metin kutusu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272560" y="165589"/>
          <a:ext cx="435011" cy="381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tr-TR" sz="1100" b="1"/>
            <a:t>DAVRANIŞLAR</a:t>
          </a:r>
        </a:p>
      </xdr:txBody>
    </xdr:sp>
    <xdr:clientData/>
  </xdr:twoCellAnchor>
  <xdr:twoCellAnchor>
    <xdr:from>
      <xdr:col>18</xdr:col>
      <xdr:colOff>272560</xdr:colOff>
      <xdr:row>1</xdr:row>
      <xdr:rowOff>165589</xdr:rowOff>
    </xdr:from>
    <xdr:to>
      <xdr:col>19</xdr:col>
      <xdr:colOff>95250</xdr:colOff>
      <xdr:row>1</xdr:row>
      <xdr:rowOff>203689</xdr:rowOff>
    </xdr:to>
    <xdr:sp macro="" textlink="">
      <xdr:nvSpPr>
        <xdr:cNvPr id="18" name="17 Metin kutusu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/>
      </xdr:nvSpPr>
      <xdr:spPr>
        <a:xfrm>
          <a:off x="1497203" y="165589"/>
          <a:ext cx="435011" cy="381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tr-TR" sz="1100" b="1"/>
            <a:t>DAVRANIŞLAR</a:t>
          </a:r>
        </a:p>
      </xdr:txBody>
    </xdr:sp>
    <xdr:clientData/>
  </xdr:twoCellAnchor>
  <xdr:twoCellAnchor>
    <xdr:from>
      <xdr:col>18</xdr:col>
      <xdr:colOff>272560</xdr:colOff>
      <xdr:row>1</xdr:row>
      <xdr:rowOff>165589</xdr:rowOff>
    </xdr:from>
    <xdr:to>
      <xdr:col>19</xdr:col>
      <xdr:colOff>95250</xdr:colOff>
      <xdr:row>1</xdr:row>
      <xdr:rowOff>203689</xdr:rowOff>
    </xdr:to>
    <xdr:sp macro="" textlink="">
      <xdr:nvSpPr>
        <xdr:cNvPr id="19" name="18 Metin kutusu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272560" y="165589"/>
          <a:ext cx="435011" cy="381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tr-TR" sz="1100" b="1"/>
            <a:t>DAVRANIŞLAR</a:t>
          </a:r>
        </a:p>
      </xdr:txBody>
    </xdr:sp>
    <xdr:clientData/>
  </xdr:twoCellAnchor>
  <xdr:oneCellAnchor>
    <xdr:from>
      <xdr:col>0</xdr:col>
      <xdr:colOff>0</xdr:colOff>
      <xdr:row>1</xdr:row>
      <xdr:rowOff>1835501</xdr:rowOff>
    </xdr:from>
    <xdr:ext cx="1109919" cy="340029"/>
    <xdr:sp macro="" textlink="">
      <xdr:nvSpPr>
        <xdr:cNvPr id="12" name="Dikdörtgen 11">
          <a:extLst>
            <a:ext uri="{FF2B5EF4-FFF2-40B4-BE49-F238E27FC236}">
              <a16:creationId xmlns:a16="http://schemas.microsoft.com/office/drawing/2014/main" id="{77681CD7-AAE6-4088-BF4C-2D03F6B4E44B}"/>
            </a:ext>
          </a:extLst>
        </xdr:cNvPr>
        <xdr:cNvSpPr/>
      </xdr:nvSpPr>
      <xdr:spPr>
        <a:xfrm>
          <a:off x="0" y="1835501"/>
          <a:ext cx="1109919" cy="3400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tr-TR" sz="16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Öğrenciler</a:t>
          </a:r>
        </a:p>
      </xdr:txBody>
    </xdr:sp>
    <xdr:clientData/>
  </xdr:oneCellAnchor>
  <xdr:oneCellAnchor>
    <xdr:from>
      <xdr:col>1</xdr:col>
      <xdr:colOff>794521</xdr:colOff>
      <xdr:row>1</xdr:row>
      <xdr:rowOff>457200</xdr:rowOff>
    </xdr:from>
    <xdr:ext cx="340029" cy="1174039"/>
    <xdr:sp macro="" textlink="">
      <xdr:nvSpPr>
        <xdr:cNvPr id="13" name="Dikdörtgen 12">
          <a:extLst>
            <a:ext uri="{FF2B5EF4-FFF2-40B4-BE49-F238E27FC236}">
              <a16:creationId xmlns:a16="http://schemas.microsoft.com/office/drawing/2014/main" id="{9E1B2CEC-7253-4417-8DCC-B5FE64E2B412}"/>
            </a:ext>
          </a:extLst>
        </xdr:cNvPr>
        <xdr:cNvSpPr/>
      </xdr:nvSpPr>
      <xdr:spPr>
        <a:xfrm rot="16200000">
          <a:off x="377516" y="874205"/>
          <a:ext cx="1174039" cy="3400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tr-TR" sz="16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Kazanımlar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fitToPage="1"/>
  </sheetPr>
  <dimension ref="B1:F16"/>
  <sheetViews>
    <sheetView tabSelected="1" workbookViewId="0">
      <selection activeCell="E7" sqref="E7"/>
    </sheetView>
  </sheetViews>
  <sheetFormatPr defaultColWidth="9.109375" defaultRowHeight="18.600000000000001" x14ac:dyDescent="0.3"/>
  <cols>
    <col min="1" max="1" width="3.109375" style="7" customWidth="1"/>
    <col min="2" max="2" width="30.6640625" style="9" bestFit="1" customWidth="1"/>
    <col min="3" max="3" width="20.109375" style="7" bestFit="1" customWidth="1"/>
    <col min="4" max="6" width="50.6640625" style="8" customWidth="1"/>
    <col min="7" max="16384" width="9.109375" style="7"/>
  </cols>
  <sheetData>
    <row r="1" spans="2:6" ht="31.5" customHeight="1" thickTop="1" x14ac:dyDescent="0.3">
      <c r="B1" s="94" t="s">
        <v>54</v>
      </c>
      <c r="C1" s="95"/>
      <c r="D1" s="95"/>
      <c r="E1" s="95"/>
      <c r="F1" s="96"/>
    </row>
    <row r="2" spans="2:6" ht="30.75" customHeight="1" x14ac:dyDescent="0.3">
      <c r="B2" s="100" t="s">
        <v>48</v>
      </c>
      <c r="C2" s="101"/>
      <c r="D2" s="22" t="s">
        <v>45</v>
      </c>
      <c r="E2" s="22" t="s">
        <v>46</v>
      </c>
      <c r="F2" s="13"/>
    </row>
    <row r="3" spans="2:6" ht="30" customHeight="1" x14ac:dyDescent="0.3">
      <c r="B3" s="99" t="s">
        <v>44</v>
      </c>
      <c r="C3" s="63" t="s">
        <v>42</v>
      </c>
      <c r="D3" s="64">
        <f>HLOOKUP(VERİLER!E68,VERİLER!$C$56:$AF$57,2,0)</f>
        <v>2.2999999999999998</v>
      </c>
      <c r="E3" s="64">
        <f>HLOOKUP(VERİLER!E69,VERİLER!$C$56:$AF$57,2,0)</f>
        <v>2.15</v>
      </c>
      <c r="F3" s="105" t="s">
        <v>69</v>
      </c>
    </row>
    <row r="4" spans="2:6" ht="30" customHeight="1" x14ac:dyDescent="0.3">
      <c r="B4" s="99"/>
      <c r="C4" s="63" t="s">
        <v>43</v>
      </c>
      <c r="D4" s="65" t="str">
        <f>HLOOKUP(VERİLER!E68,VERİLER!$C$56:$AF$58,3,0)</f>
        <v xml:space="preserve">BO.1.1.2.1. Vücut bölümlerinin hareketlerini tanımlar. </v>
      </c>
      <c r="E4" s="65" t="str">
        <f>HLOOKUP(VERİLER!E69,VERİLER!$C$56:$AF$58,3,0)</f>
        <v>BO.1.1.1.4. İki ve daha fazla hareket becerisini içeren basit kurallı oyunlar oynar.</v>
      </c>
      <c r="F4" s="106"/>
    </row>
    <row r="5" spans="2:6" ht="19.95" customHeight="1" x14ac:dyDescent="0.3">
      <c r="B5" s="111"/>
      <c r="C5" s="112"/>
      <c r="D5" s="112"/>
      <c r="E5" s="113"/>
      <c r="F5" s="106"/>
    </row>
    <row r="6" spans="2:6" ht="30" customHeight="1" x14ac:dyDescent="0.3">
      <c r="B6" s="99" t="s">
        <v>47</v>
      </c>
      <c r="C6" s="63" t="s">
        <v>42</v>
      </c>
      <c r="D6" s="64">
        <f>HLOOKUP(VERİLER!K68,VERİLER!$C$56:$AF$57,2,0)</f>
        <v>1.925</v>
      </c>
      <c r="E6" s="64">
        <f ca="1">HLOOKUP(VERİLER!K69,VERİLER!$C$56:$AF$57,2,0)</f>
        <v>1.925</v>
      </c>
      <c r="F6" s="106"/>
    </row>
    <row r="7" spans="2:6" ht="30" customHeight="1" x14ac:dyDescent="0.3">
      <c r="B7" s="99"/>
      <c r="C7" s="63" t="s">
        <v>43</v>
      </c>
      <c r="D7" s="65" t="str">
        <f>HLOOKUP(VERİLER!K68,VERİLER!$C$56:$AF$58,3,0)</f>
        <v>BO.1.1.1.2. Dengeleme hareketlerini yapar.</v>
      </c>
      <c r="E7" s="65" t="str">
        <f ca="1">HLOOKUP(VERİLER!K69,VERİLER!$C$56:$AF$58,3,0)</f>
        <v xml:space="preserve">BO.1.2.3.1. Bayram, kutlama ve törenlere katılır. </v>
      </c>
      <c r="F7" s="107"/>
    </row>
    <row r="8" spans="2:6" ht="19.95" customHeight="1" x14ac:dyDescent="0.3">
      <c r="B8" s="102"/>
      <c r="C8" s="103"/>
      <c r="D8" s="103"/>
      <c r="E8" s="103"/>
      <c r="F8" s="104"/>
    </row>
    <row r="9" spans="2:6" ht="30" customHeight="1" x14ac:dyDescent="0.3">
      <c r="B9" s="99" t="s">
        <v>50</v>
      </c>
      <c r="C9" s="63" t="s">
        <v>42</v>
      </c>
      <c r="D9" s="64">
        <f>IFERROR(LARGE(VERİLER!AG3:AG52,1),0)</f>
        <v>2.8333333333333335</v>
      </c>
      <c r="E9" s="64">
        <f>IFERROR(LARGE(VERİLER!AG3:AG52,2),0)</f>
        <v>2.75</v>
      </c>
      <c r="F9" s="108" t="s">
        <v>56</v>
      </c>
    </row>
    <row r="10" spans="2:6" ht="30" customHeight="1" x14ac:dyDescent="0.3">
      <c r="B10" s="99"/>
      <c r="C10" s="63" t="s">
        <v>49</v>
      </c>
      <c r="D10" s="64" t="str">
        <f>HLOOKUP(VERİLER!S68,VERİLER!C63:AZ65,3,0)</f>
        <v>DENİZ</v>
      </c>
      <c r="E10" s="64" t="str">
        <f>HLOOKUP(VERİLER!S69,VERİLER!C63:AZ65,3,0)</f>
        <v>ZİYA</v>
      </c>
      <c r="F10" s="109"/>
    </row>
    <row r="11" spans="2:6" ht="19.95" customHeight="1" x14ac:dyDescent="0.3">
      <c r="B11" s="66"/>
      <c r="C11" s="67"/>
      <c r="D11" s="67"/>
      <c r="E11" s="67"/>
      <c r="F11" s="109"/>
    </row>
    <row r="12" spans="2:6" ht="30" customHeight="1" x14ac:dyDescent="0.3">
      <c r="B12" s="99" t="s">
        <v>51</v>
      </c>
      <c r="C12" s="63" t="s">
        <v>42</v>
      </c>
      <c r="D12" s="64">
        <f>IFERROR(SMALL(VERİLER!AG3:AG52,1),0)</f>
        <v>1.3333333333333333</v>
      </c>
      <c r="E12" s="64">
        <f>IFERROR(SMALL(VERİLER!AG3:AG52,2),0)</f>
        <v>1.4166666666666667</v>
      </c>
      <c r="F12" s="109"/>
    </row>
    <row r="13" spans="2:6" ht="30" customHeight="1" x14ac:dyDescent="0.3">
      <c r="B13" s="99"/>
      <c r="C13" s="63" t="s">
        <v>49</v>
      </c>
      <c r="D13" s="64" t="str">
        <f>HLOOKUP(VERİLER!Y68,VERİLER!C63:AZ65,3,0)</f>
        <v>ALİ</v>
      </c>
      <c r="E13" s="64" t="str">
        <f>HLOOKUP(VERİLER!Y69,VERİLER!C63:AZ65,3,0)</f>
        <v>MUMİN</v>
      </c>
      <c r="F13" s="110"/>
    </row>
    <row r="14" spans="2:6" ht="19.95" customHeight="1" x14ac:dyDescent="0.3">
      <c r="B14" s="102"/>
      <c r="C14" s="103"/>
      <c r="D14" s="103"/>
      <c r="E14" s="103"/>
      <c r="F14" s="104"/>
    </row>
    <row r="15" spans="2:6" ht="30" customHeight="1" thickBot="1" x14ac:dyDescent="0.35">
      <c r="B15" s="68" t="s">
        <v>53</v>
      </c>
      <c r="C15" s="69">
        <f>+VERİLER!AG53</f>
        <v>2.0520833333333335</v>
      </c>
      <c r="D15" s="97" t="s">
        <v>55</v>
      </c>
      <c r="E15" s="97"/>
      <c r="F15" s="98"/>
    </row>
    <row r="16" spans="2:6" ht="19.2" thickTop="1" x14ac:dyDescent="0.3"/>
  </sheetData>
  <sheetProtection algorithmName="SHA-512" hashValue="GnqKkXVkeRHq5M6jRA2k/2PQL+35wM4Ske5zR3K9sOi+zCV/cZ13gG9NvUAdGMO2/8i4glNxkB/jK7ERYeYoAA==" saltValue="fYMWb/3qhOKFFe1qrVs/gw==" spinCount="100000" sheet="1" objects="1" scenarios="1"/>
  <mergeCells count="12">
    <mergeCell ref="B1:F1"/>
    <mergeCell ref="D15:F15"/>
    <mergeCell ref="B12:B13"/>
    <mergeCell ref="B3:B4"/>
    <mergeCell ref="B2:C2"/>
    <mergeCell ref="B8:F8"/>
    <mergeCell ref="B9:B10"/>
    <mergeCell ref="B6:B7"/>
    <mergeCell ref="B14:F14"/>
    <mergeCell ref="F3:F7"/>
    <mergeCell ref="F9:F13"/>
    <mergeCell ref="B5:E5"/>
  </mergeCells>
  <printOptions horizontalCentered="1"/>
  <pageMargins left="0.59055118110236227" right="0.59055118110236227" top="0.78740157480314965" bottom="0.78740157480314965" header="0.31496062992125984" footer="0.31496062992125984"/>
  <pageSetup scale="61" orientation="landscape" r:id="rId1"/>
  <headerFooter>
    <oddFooter>&amp;L&amp;1#&amp;"Calibri"&amp;10&amp;K737373Hizmete Özel / Confidential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A1:AZ70"/>
  <sheetViews>
    <sheetView topLeftCell="B21" zoomScale="70" zoomScaleNormal="70" workbookViewId="0">
      <selection activeCell="N48" sqref="N48"/>
    </sheetView>
  </sheetViews>
  <sheetFormatPr defaultColWidth="9.109375" defaultRowHeight="13.2" x14ac:dyDescent="0.3"/>
  <cols>
    <col min="1" max="1" width="4.109375" style="1" hidden="1" customWidth="1"/>
    <col min="2" max="2" width="17" style="2" customWidth="1"/>
    <col min="3" max="32" width="7.77734375" style="1" customWidth="1"/>
    <col min="33" max="33" width="8.6640625" style="1" customWidth="1"/>
    <col min="34" max="34" width="13.109375" style="1" bestFit="1" customWidth="1"/>
    <col min="35" max="35" width="9.109375" style="1"/>
    <col min="36" max="36" width="7.33203125" style="1" customWidth="1"/>
    <col min="37" max="37" width="6" style="1" customWidth="1"/>
    <col min="38" max="38" width="10.109375" style="1" bestFit="1" customWidth="1"/>
    <col min="39" max="52" width="10.33203125" style="1" customWidth="1"/>
    <col min="53" max="55" width="15" style="1" customWidth="1"/>
    <col min="56" max="56" width="14.5546875" style="1" customWidth="1"/>
    <col min="57" max="57" width="14.6640625" style="1" customWidth="1"/>
    <col min="58" max="60" width="14.5546875" style="1" customWidth="1"/>
    <col min="61" max="62" width="15" style="1" customWidth="1"/>
    <col min="63" max="63" width="14.6640625" style="1" customWidth="1"/>
    <col min="64" max="66" width="14.5546875" style="1" customWidth="1"/>
    <col min="67" max="76" width="9.109375" style="1" customWidth="1"/>
    <col min="77" max="16384" width="9.109375" style="1"/>
  </cols>
  <sheetData>
    <row r="1" spans="1:38" s="5" customFormat="1" ht="13.8" hidden="1" thickBot="1" x14ac:dyDescent="0.35">
      <c r="B1" s="6"/>
      <c r="C1" s="10">
        <f>+C53</f>
        <v>2</v>
      </c>
      <c r="D1" s="10">
        <f t="shared" ref="D1:AD1" si="0">+D53</f>
        <v>1.925</v>
      </c>
      <c r="E1" s="10">
        <f t="shared" si="0"/>
        <v>2.0750000000000002</v>
      </c>
      <c r="F1" s="10">
        <f t="shared" si="0"/>
        <v>2.15</v>
      </c>
      <c r="G1" s="10">
        <f t="shared" si="0"/>
        <v>1.925</v>
      </c>
      <c r="H1" s="10">
        <f t="shared" si="0"/>
        <v>2.0499999999999998</v>
      </c>
      <c r="I1" s="10">
        <f t="shared" si="0"/>
        <v>2.2999999999999998</v>
      </c>
      <c r="J1" s="10">
        <f t="shared" si="0"/>
        <v>1.9750000000000001</v>
      </c>
      <c r="K1" s="10">
        <f t="shared" si="0"/>
        <v>2.15</v>
      </c>
      <c r="L1" s="10">
        <f t="shared" si="0"/>
        <v>1.95</v>
      </c>
      <c r="M1" s="10">
        <f t="shared" si="0"/>
        <v>2.0499999999999998</v>
      </c>
      <c r="N1" s="10">
        <f t="shared" si="0"/>
        <v>2.0750000000000002</v>
      </c>
      <c r="O1" s="10">
        <f t="shared" si="0"/>
        <v>0</v>
      </c>
      <c r="P1" s="10">
        <f t="shared" si="0"/>
        <v>0</v>
      </c>
      <c r="Q1" s="10">
        <f t="shared" si="0"/>
        <v>0</v>
      </c>
      <c r="R1" s="10">
        <f t="shared" si="0"/>
        <v>0</v>
      </c>
      <c r="S1" s="10">
        <f t="shared" si="0"/>
        <v>0</v>
      </c>
      <c r="T1" s="10">
        <f t="shared" si="0"/>
        <v>0</v>
      </c>
      <c r="U1" s="10">
        <f t="shared" si="0"/>
        <v>0</v>
      </c>
      <c r="V1" s="10">
        <f t="shared" si="0"/>
        <v>0</v>
      </c>
      <c r="W1" s="10">
        <f t="shared" si="0"/>
        <v>0</v>
      </c>
      <c r="X1" s="10">
        <f t="shared" si="0"/>
        <v>0</v>
      </c>
      <c r="Y1" s="10">
        <f t="shared" si="0"/>
        <v>0</v>
      </c>
      <c r="Z1" s="10">
        <f t="shared" si="0"/>
        <v>0</v>
      </c>
      <c r="AA1" s="10">
        <f t="shared" si="0"/>
        <v>0</v>
      </c>
      <c r="AB1" s="10">
        <f t="shared" si="0"/>
        <v>0</v>
      </c>
      <c r="AC1" s="10">
        <f t="shared" si="0"/>
        <v>0</v>
      </c>
      <c r="AD1" s="10">
        <f t="shared" si="0"/>
        <v>0</v>
      </c>
      <c r="AE1" s="10">
        <f>+AE53</f>
        <v>0</v>
      </c>
      <c r="AF1" s="10">
        <f>+AF53</f>
        <v>0</v>
      </c>
    </row>
    <row r="2" spans="1:38" s="5" customFormat="1" ht="172.05" customHeight="1" thickTop="1" thickBot="1" x14ac:dyDescent="0.35">
      <c r="A2" s="15"/>
      <c r="B2" s="62"/>
      <c r="C2" s="92" t="s">
        <v>57</v>
      </c>
      <c r="D2" s="93" t="s">
        <v>58</v>
      </c>
      <c r="E2" s="70" t="s">
        <v>59</v>
      </c>
      <c r="F2" s="70" t="s">
        <v>60</v>
      </c>
      <c r="G2" s="93" t="s">
        <v>61</v>
      </c>
      <c r="H2" s="70" t="s">
        <v>62</v>
      </c>
      <c r="I2" s="70" t="s">
        <v>63</v>
      </c>
      <c r="J2" s="70" t="s">
        <v>64</v>
      </c>
      <c r="K2" s="70" t="s">
        <v>65</v>
      </c>
      <c r="L2" s="70" t="s">
        <v>66</v>
      </c>
      <c r="M2" s="70" t="s">
        <v>67</v>
      </c>
      <c r="N2" s="70" t="s">
        <v>68</v>
      </c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1"/>
      <c r="AG2" s="12" t="s">
        <v>3</v>
      </c>
      <c r="AH2" s="11" t="s">
        <v>41</v>
      </c>
    </row>
    <row r="3" spans="1:38" ht="15" customHeight="1" x14ac:dyDescent="0.3">
      <c r="A3" s="16">
        <f>+AG3</f>
        <v>1.3333333333333333</v>
      </c>
      <c r="B3" s="75" t="s">
        <v>0</v>
      </c>
      <c r="C3" s="76">
        <v>2</v>
      </c>
      <c r="D3" s="77">
        <v>1</v>
      </c>
      <c r="E3" s="77">
        <v>1</v>
      </c>
      <c r="F3" s="77">
        <v>1</v>
      </c>
      <c r="G3" s="77">
        <v>2</v>
      </c>
      <c r="H3" s="77">
        <v>2</v>
      </c>
      <c r="I3" s="77">
        <v>1</v>
      </c>
      <c r="J3" s="77">
        <v>1</v>
      </c>
      <c r="K3" s="77">
        <v>1</v>
      </c>
      <c r="L3" s="77">
        <v>1</v>
      </c>
      <c r="M3" s="77">
        <v>2</v>
      </c>
      <c r="N3" s="77">
        <v>1</v>
      </c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8"/>
      <c r="AB3" s="118"/>
      <c r="AC3" s="118"/>
      <c r="AD3" s="118"/>
      <c r="AE3" s="118"/>
      <c r="AF3" s="118"/>
      <c r="AG3" s="88">
        <f t="shared" ref="AG3:AG49" si="1">IFERROR(AVERAGE(C3:AF3)," ")</f>
        <v>1.3333333333333333</v>
      </c>
      <c r="AH3" s="89" t="str">
        <f>IF(AND(AG3=0,AG3&lt;=0),"",IF(AND(AG3=" ")," ",IF(AND(AG3&gt;0,AG3&lt;=1.74),"Geliştirilmeli",IF(AND(AG3&gt;=1.75,AG3&lt;=2.49),"İyi",IF(AG3&gt;=2.5,"Çok İyi")))))</f>
        <v>Geliştirilmeli</v>
      </c>
      <c r="AI3" s="3"/>
      <c r="AJ3" s="3"/>
      <c r="AK3" s="20"/>
      <c r="AL3" s="21"/>
    </row>
    <row r="4" spans="1:38" ht="15" customHeight="1" x14ac:dyDescent="0.3">
      <c r="A4" s="17">
        <f t="shared" ref="A4:A52" si="2">+AG4</f>
        <v>1.9166666666666667</v>
      </c>
      <c r="B4" s="78" t="s">
        <v>1</v>
      </c>
      <c r="C4" s="79">
        <v>2</v>
      </c>
      <c r="D4" s="80">
        <v>3</v>
      </c>
      <c r="E4" s="80">
        <v>1</v>
      </c>
      <c r="F4" s="80">
        <v>2</v>
      </c>
      <c r="G4" s="80">
        <v>1</v>
      </c>
      <c r="H4" s="80">
        <v>2</v>
      </c>
      <c r="I4" s="80">
        <v>2</v>
      </c>
      <c r="J4" s="80">
        <v>3</v>
      </c>
      <c r="K4" s="80">
        <v>1</v>
      </c>
      <c r="L4" s="80">
        <v>2</v>
      </c>
      <c r="M4" s="80">
        <v>2</v>
      </c>
      <c r="N4" s="80">
        <v>2</v>
      </c>
      <c r="O4" s="119"/>
      <c r="P4" s="119"/>
      <c r="Q4" s="119"/>
      <c r="R4" s="119"/>
      <c r="S4" s="119"/>
      <c r="T4" s="119"/>
      <c r="U4" s="119"/>
      <c r="V4" s="119"/>
      <c r="W4" s="119"/>
      <c r="X4" s="119"/>
      <c r="Y4" s="119"/>
      <c r="Z4" s="119"/>
      <c r="AA4" s="119"/>
      <c r="AB4" s="119"/>
      <c r="AC4" s="119"/>
      <c r="AD4" s="119"/>
      <c r="AE4" s="119"/>
      <c r="AF4" s="119"/>
      <c r="AG4" s="88">
        <f t="shared" si="1"/>
        <v>1.9166666666666667</v>
      </c>
      <c r="AH4" s="89" t="str">
        <f t="shared" ref="AH4:AH52" si="3">IF(AND(AG4=0,AG4&lt;=0),"",IF(AND(AG4=" ")," ",IF(AND(AG4&gt;0,AG4&lt;=1.74),"Geliştirilmeli",IF(AND(AG4&gt;=1.75,AG4&lt;=2.49),"İyi",IF(AG4&gt;=2.5,"Çok İyi")))))</f>
        <v>İyi</v>
      </c>
      <c r="AI4" s="3"/>
      <c r="AJ4" s="3"/>
      <c r="AK4" s="20"/>
      <c r="AL4" s="21"/>
    </row>
    <row r="5" spans="1:38" ht="15" customHeight="1" x14ac:dyDescent="0.3">
      <c r="A5" s="16">
        <f t="shared" si="2"/>
        <v>1.75</v>
      </c>
      <c r="B5" s="78" t="s">
        <v>4</v>
      </c>
      <c r="C5" s="79">
        <v>2</v>
      </c>
      <c r="D5" s="80">
        <v>2</v>
      </c>
      <c r="E5" s="80">
        <v>1</v>
      </c>
      <c r="F5" s="80">
        <v>2</v>
      </c>
      <c r="G5" s="80">
        <v>1</v>
      </c>
      <c r="H5" s="80">
        <v>2</v>
      </c>
      <c r="I5" s="80">
        <v>2</v>
      </c>
      <c r="J5" s="80">
        <v>2</v>
      </c>
      <c r="K5" s="80">
        <v>1</v>
      </c>
      <c r="L5" s="80">
        <v>2</v>
      </c>
      <c r="M5" s="80">
        <v>2</v>
      </c>
      <c r="N5" s="80">
        <v>2</v>
      </c>
      <c r="O5" s="119"/>
      <c r="P5" s="119"/>
      <c r="Q5" s="119"/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88">
        <f t="shared" si="1"/>
        <v>1.75</v>
      </c>
      <c r="AH5" s="89" t="str">
        <f t="shared" si="3"/>
        <v>İyi</v>
      </c>
      <c r="AI5" s="3"/>
      <c r="AJ5" s="3"/>
      <c r="AK5" s="20"/>
      <c r="AL5" s="21"/>
    </row>
    <row r="6" spans="1:38" ht="15" customHeight="1" x14ac:dyDescent="0.3">
      <c r="A6" s="16">
        <f t="shared" si="2"/>
        <v>1.5833333333333333</v>
      </c>
      <c r="B6" s="78" t="s">
        <v>5</v>
      </c>
      <c r="C6" s="79">
        <v>2</v>
      </c>
      <c r="D6" s="80">
        <v>1</v>
      </c>
      <c r="E6" s="80">
        <v>1</v>
      </c>
      <c r="F6" s="80">
        <v>2</v>
      </c>
      <c r="G6" s="80">
        <v>1</v>
      </c>
      <c r="H6" s="80">
        <v>2</v>
      </c>
      <c r="I6" s="80">
        <v>2</v>
      </c>
      <c r="J6" s="80">
        <v>1</v>
      </c>
      <c r="K6" s="80">
        <v>1</v>
      </c>
      <c r="L6" s="80">
        <v>2</v>
      </c>
      <c r="M6" s="80">
        <v>2</v>
      </c>
      <c r="N6" s="80">
        <v>2</v>
      </c>
      <c r="O6" s="119"/>
      <c r="P6" s="119"/>
      <c r="Q6" s="119"/>
      <c r="R6" s="119"/>
      <c r="S6" s="119"/>
      <c r="T6" s="119"/>
      <c r="U6" s="119"/>
      <c r="V6" s="119"/>
      <c r="W6" s="119"/>
      <c r="X6" s="119"/>
      <c r="Y6" s="119"/>
      <c r="Z6" s="119"/>
      <c r="AA6" s="119"/>
      <c r="AB6" s="119"/>
      <c r="AC6" s="119"/>
      <c r="AD6" s="119"/>
      <c r="AE6" s="119"/>
      <c r="AF6" s="119"/>
      <c r="AG6" s="88">
        <f t="shared" si="1"/>
        <v>1.5833333333333333</v>
      </c>
      <c r="AH6" s="89" t="str">
        <f t="shared" si="3"/>
        <v>Geliştirilmeli</v>
      </c>
      <c r="AI6" s="3"/>
      <c r="AJ6" s="3"/>
      <c r="AK6" s="20"/>
      <c r="AL6" s="21"/>
    </row>
    <row r="7" spans="1:38" ht="15" customHeight="1" x14ac:dyDescent="0.3">
      <c r="A7" s="16">
        <f t="shared" si="2"/>
        <v>1.8333333333333333</v>
      </c>
      <c r="B7" s="78" t="s">
        <v>6</v>
      </c>
      <c r="C7" s="79">
        <v>2</v>
      </c>
      <c r="D7" s="80">
        <v>2</v>
      </c>
      <c r="E7" s="80">
        <v>1</v>
      </c>
      <c r="F7" s="80">
        <v>2</v>
      </c>
      <c r="G7" s="80">
        <v>2</v>
      </c>
      <c r="H7" s="80">
        <v>2</v>
      </c>
      <c r="I7" s="80">
        <v>2</v>
      </c>
      <c r="J7" s="80">
        <v>2</v>
      </c>
      <c r="K7" s="80">
        <v>1</v>
      </c>
      <c r="L7" s="80">
        <v>2</v>
      </c>
      <c r="M7" s="80">
        <v>2</v>
      </c>
      <c r="N7" s="80">
        <v>2</v>
      </c>
      <c r="O7" s="119"/>
      <c r="P7" s="119"/>
      <c r="Q7" s="119"/>
      <c r="R7" s="119"/>
      <c r="S7" s="119"/>
      <c r="T7" s="119"/>
      <c r="U7" s="119"/>
      <c r="V7" s="119"/>
      <c r="W7" s="119"/>
      <c r="X7" s="119"/>
      <c r="Y7" s="119"/>
      <c r="Z7" s="119"/>
      <c r="AA7" s="119"/>
      <c r="AB7" s="119"/>
      <c r="AC7" s="119"/>
      <c r="AD7" s="119"/>
      <c r="AE7" s="119"/>
      <c r="AF7" s="119"/>
      <c r="AG7" s="88">
        <f t="shared" si="1"/>
        <v>1.8333333333333333</v>
      </c>
      <c r="AH7" s="89" t="str">
        <f t="shared" si="3"/>
        <v>İyi</v>
      </c>
      <c r="AI7" s="3"/>
      <c r="AJ7" s="3"/>
      <c r="AK7" s="20"/>
      <c r="AL7" s="21"/>
    </row>
    <row r="8" spans="1:38" ht="15" customHeight="1" x14ac:dyDescent="0.3">
      <c r="A8" s="16">
        <f t="shared" si="2"/>
        <v>1.75</v>
      </c>
      <c r="B8" s="78" t="s">
        <v>7</v>
      </c>
      <c r="C8" s="79">
        <v>1</v>
      </c>
      <c r="D8" s="80">
        <v>3</v>
      </c>
      <c r="E8" s="80">
        <v>2</v>
      </c>
      <c r="F8" s="80">
        <v>2</v>
      </c>
      <c r="G8" s="80">
        <v>2</v>
      </c>
      <c r="H8" s="80">
        <v>1</v>
      </c>
      <c r="I8" s="80">
        <v>1</v>
      </c>
      <c r="J8" s="80">
        <v>3</v>
      </c>
      <c r="K8" s="80">
        <v>2</v>
      </c>
      <c r="L8" s="80">
        <v>2</v>
      </c>
      <c r="M8" s="80">
        <v>1</v>
      </c>
      <c r="N8" s="80">
        <v>1</v>
      </c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119"/>
      <c r="AB8" s="119"/>
      <c r="AC8" s="119"/>
      <c r="AD8" s="119"/>
      <c r="AE8" s="119"/>
      <c r="AF8" s="119"/>
      <c r="AG8" s="88">
        <f t="shared" si="1"/>
        <v>1.75</v>
      </c>
      <c r="AH8" s="89" t="str">
        <f t="shared" si="3"/>
        <v>İyi</v>
      </c>
      <c r="AI8" s="3"/>
      <c r="AJ8" s="3"/>
      <c r="AK8" s="20"/>
      <c r="AL8" s="21"/>
    </row>
    <row r="9" spans="1:38" ht="15" customHeight="1" x14ac:dyDescent="0.3">
      <c r="A9" s="16">
        <f t="shared" si="2"/>
        <v>1.4166666666666667</v>
      </c>
      <c r="B9" s="78" t="s">
        <v>8</v>
      </c>
      <c r="C9" s="79">
        <v>1</v>
      </c>
      <c r="D9" s="80">
        <v>2</v>
      </c>
      <c r="E9" s="80">
        <v>2</v>
      </c>
      <c r="F9" s="80">
        <v>1</v>
      </c>
      <c r="G9" s="80">
        <v>2</v>
      </c>
      <c r="H9" s="80">
        <v>1</v>
      </c>
      <c r="I9" s="80">
        <v>1</v>
      </c>
      <c r="J9" s="80">
        <v>2</v>
      </c>
      <c r="K9" s="80">
        <v>2</v>
      </c>
      <c r="L9" s="80">
        <v>1</v>
      </c>
      <c r="M9" s="80">
        <v>1</v>
      </c>
      <c r="N9" s="80">
        <v>1</v>
      </c>
      <c r="O9" s="119"/>
      <c r="P9" s="119"/>
      <c r="Q9" s="119"/>
      <c r="R9" s="119"/>
      <c r="S9" s="119"/>
      <c r="T9" s="119"/>
      <c r="U9" s="119"/>
      <c r="V9" s="119"/>
      <c r="W9" s="119"/>
      <c r="X9" s="119"/>
      <c r="Y9" s="119"/>
      <c r="Z9" s="119"/>
      <c r="AA9" s="119"/>
      <c r="AB9" s="119"/>
      <c r="AC9" s="119"/>
      <c r="AD9" s="119"/>
      <c r="AE9" s="119"/>
      <c r="AF9" s="119"/>
      <c r="AG9" s="88">
        <f t="shared" si="1"/>
        <v>1.4166666666666667</v>
      </c>
      <c r="AH9" s="89" t="str">
        <f t="shared" si="3"/>
        <v>Geliştirilmeli</v>
      </c>
      <c r="AI9" s="3"/>
      <c r="AJ9" s="3"/>
      <c r="AK9" s="20"/>
      <c r="AL9" s="21"/>
    </row>
    <row r="10" spans="1:38" ht="15" customHeight="1" x14ac:dyDescent="0.3">
      <c r="A10" s="16">
        <f t="shared" si="2"/>
        <v>2.0833333333333335</v>
      </c>
      <c r="B10" s="78" t="s">
        <v>9</v>
      </c>
      <c r="C10" s="79">
        <v>1</v>
      </c>
      <c r="D10" s="80">
        <v>1</v>
      </c>
      <c r="E10" s="80">
        <v>2</v>
      </c>
      <c r="F10" s="80">
        <v>1</v>
      </c>
      <c r="G10" s="80">
        <v>2</v>
      </c>
      <c r="H10" s="80">
        <v>3</v>
      </c>
      <c r="I10" s="80">
        <v>3</v>
      </c>
      <c r="J10" s="80">
        <v>3</v>
      </c>
      <c r="K10" s="80">
        <v>2</v>
      </c>
      <c r="L10" s="80">
        <v>1</v>
      </c>
      <c r="M10" s="80">
        <v>3</v>
      </c>
      <c r="N10" s="80">
        <v>3</v>
      </c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88">
        <f t="shared" si="1"/>
        <v>2.0833333333333335</v>
      </c>
      <c r="AH10" s="89" t="str">
        <f t="shared" si="3"/>
        <v>İyi</v>
      </c>
      <c r="AI10" s="3"/>
      <c r="AJ10" s="3"/>
      <c r="AK10" s="20"/>
      <c r="AL10" s="21"/>
    </row>
    <row r="11" spans="1:38" ht="15" customHeight="1" x14ac:dyDescent="0.3">
      <c r="A11" s="16">
        <f t="shared" si="2"/>
        <v>2.5</v>
      </c>
      <c r="B11" s="78" t="s">
        <v>10</v>
      </c>
      <c r="C11" s="79">
        <v>3</v>
      </c>
      <c r="D11" s="80">
        <v>3</v>
      </c>
      <c r="E11" s="80">
        <v>2</v>
      </c>
      <c r="F11" s="80">
        <v>1</v>
      </c>
      <c r="G11" s="80">
        <v>3</v>
      </c>
      <c r="H11" s="80">
        <v>3</v>
      </c>
      <c r="I11" s="80">
        <v>3</v>
      </c>
      <c r="J11" s="80">
        <v>3</v>
      </c>
      <c r="K11" s="80">
        <v>2</v>
      </c>
      <c r="L11" s="80">
        <v>1</v>
      </c>
      <c r="M11" s="80">
        <v>3</v>
      </c>
      <c r="N11" s="80">
        <v>3</v>
      </c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88">
        <f t="shared" si="1"/>
        <v>2.5</v>
      </c>
      <c r="AH11" s="89" t="str">
        <f t="shared" si="3"/>
        <v>Çok İyi</v>
      </c>
      <c r="AI11" s="3"/>
      <c r="AJ11" s="3"/>
      <c r="AK11" s="20"/>
      <c r="AL11" s="21"/>
    </row>
    <row r="12" spans="1:38" ht="15" customHeight="1" x14ac:dyDescent="0.3">
      <c r="A12" s="16">
        <f t="shared" si="2"/>
        <v>2.8333333333333335</v>
      </c>
      <c r="B12" s="81" t="s">
        <v>11</v>
      </c>
      <c r="C12" s="79">
        <v>3</v>
      </c>
      <c r="D12" s="80">
        <v>3</v>
      </c>
      <c r="E12" s="80">
        <v>3</v>
      </c>
      <c r="F12" s="80">
        <v>3</v>
      </c>
      <c r="G12" s="80">
        <v>1</v>
      </c>
      <c r="H12" s="80">
        <v>3</v>
      </c>
      <c r="I12" s="80">
        <v>3</v>
      </c>
      <c r="J12" s="80">
        <v>3</v>
      </c>
      <c r="K12" s="80">
        <v>3</v>
      </c>
      <c r="L12" s="80">
        <v>3</v>
      </c>
      <c r="M12" s="80">
        <v>3</v>
      </c>
      <c r="N12" s="80">
        <v>3</v>
      </c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88">
        <f t="shared" si="1"/>
        <v>2.8333333333333335</v>
      </c>
      <c r="AH12" s="89" t="str">
        <f t="shared" si="3"/>
        <v>Çok İyi</v>
      </c>
      <c r="AI12" s="3"/>
      <c r="AJ12" s="3"/>
      <c r="AK12" s="20"/>
      <c r="AL12" s="21"/>
    </row>
    <row r="13" spans="1:38" ht="15" customHeight="1" x14ac:dyDescent="0.3">
      <c r="A13" s="16">
        <f t="shared" si="2"/>
        <v>2.25</v>
      </c>
      <c r="B13" s="78" t="s">
        <v>12</v>
      </c>
      <c r="C13" s="79">
        <v>3</v>
      </c>
      <c r="D13" s="80">
        <v>2</v>
      </c>
      <c r="E13" s="80">
        <v>1</v>
      </c>
      <c r="F13" s="80">
        <v>1</v>
      </c>
      <c r="G13" s="80">
        <v>2</v>
      </c>
      <c r="H13" s="80">
        <v>3</v>
      </c>
      <c r="I13" s="80">
        <v>3</v>
      </c>
      <c r="J13" s="80">
        <v>2</v>
      </c>
      <c r="K13" s="80">
        <v>1</v>
      </c>
      <c r="L13" s="80">
        <v>3</v>
      </c>
      <c r="M13" s="80">
        <v>3</v>
      </c>
      <c r="N13" s="80">
        <v>3</v>
      </c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88">
        <f t="shared" si="1"/>
        <v>2.25</v>
      </c>
      <c r="AH13" s="89" t="str">
        <f t="shared" si="3"/>
        <v>İyi</v>
      </c>
      <c r="AI13" s="3"/>
      <c r="AJ13" s="3"/>
      <c r="AK13" s="20"/>
      <c r="AL13" s="21"/>
    </row>
    <row r="14" spans="1:38" ht="15" customHeight="1" x14ac:dyDescent="0.3">
      <c r="A14" s="16">
        <f t="shared" si="2"/>
        <v>1.9166666666666667</v>
      </c>
      <c r="B14" s="78" t="s">
        <v>13</v>
      </c>
      <c r="C14" s="79">
        <v>2</v>
      </c>
      <c r="D14" s="80">
        <v>1</v>
      </c>
      <c r="E14" s="80">
        <v>2</v>
      </c>
      <c r="F14" s="80">
        <v>1</v>
      </c>
      <c r="G14" s="80">
        <v>3</v>
      </c>
      <c r="H14" s="80">
        <v>2</v>
      </c>
      <c r="I14" s="80">
        <v>2</v>
      </c>
      <c r="J14" s="80">
        <v>1</v>
      </c>
      <c r="K14" s="80">
        <v>2</v>
      </c>
      <c r="L14" s="80">
        <v>3</v>
      </c>
      <c r="M14" s="80">
        <v>2</v>
      </c>
      <c r="N14" s="80">
        <v>2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88">
        <f t="shared" si="1"/>
        <v>1.9166666666666667</v>
      </c>
      <c r="AH14" s="89" t="str">
        <f t="shared" si="3"/>
        <v>İyi</v>
      </c>
      <c r="AI14" s="3"/>
      <c r="AJ14" s="3"/>
      <c r="AK14" s="20"/>
      <c r="AL14" s="21"/>
    </row>
    <row r="15" spans="1:38" ht="15" customHeight="1" x14ac:dyDescent="0.3">
      <c r="A15" s="16">
        <f t="shared" si="2"/>
        <v>1.5</v>
      </c>
      <c r="B15" s="78" t="s">
        <v>14</v>
      </c>
      <c r="C15" s="79">
        <v>1</v>
      </c>
      <c r="D15" s="80">
        <v>1</v>
      </c>
      <c r="E15" s="80">
        <v>3</v>
      </c>
      <c r="F15" s="80">
        <v>2</v>
      </c>
      <c r="G15" s="80">
        <v>1</v>
      </c>
      <c r="H15" s="80">
        <v>1</v>
      </c>
      <c r="I15" s="80">
        <v>1</v>
      </c>
      <c r="J15" s="80">
        <v>1</v>
      </c>
      <c r="K15" s="80">
        <v>3</v>
      </c>
      <c r="L15" s="80">
        <v>2</v>
      </c>
      <c r="M15" s="80">
        <v>1</v>
      </c>
      <c r="N15" s="80">
        <v>1</v>
      </c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19"/>
      <c r="AD15" s="119"/>
      <c r="AE15" s="119"/>
      <c r="AF15" s="119"/>
      <c r="AG15" s="88">
        <f t="shared" si="1"/>
        <v>1.5</v>
      </c>
      <c r="AH15" s="89" t="str">
        <f t="shared" si="3"/>
        <v>Geliştirilmeli</v>
      </c>
      <c r="AI15" s="3"/>
      <c r="AJ15" s="3"/>
      <c r="AK15" s="20"/>
      <c r="AL15" s="21"/>
    </row>
    <row r="16" spans="1:38" ht="15" customHeight="1" x14ac:dyDescent="0.3">
      <c r="A16" s="16">
        <f t="shared" si="2"/>
        <v>1.9166666666666667</v>
      </c>
      <c r="B16" s="78" t="s">
        <v>15</v>
      </c>
      <c r="C16" s="79">
        <v>3</v>
      </c>
      <c r="D16" s="80">
        <v>1</v>
      </c>
      <c r="E16" s="80">
        <v>1</v>
      </c>
      <c r="F16" s="80">
        <v>1</v>
      </c>
      <c r="G16" s="80">
        <v>2</v>
      </c>
      <c r="H16" s="80">
        <v>3</v>
      </c>
      <c r="I16" s="80">
        <v>3</v>
      </c>
      <c r="J16" s="80">
        <v>1</v>
      </c>
      <c r="K16" s="80">
        <v>1</v>
      </c>
      <c r="L16" s="80">
        <v>1</v>
      </c>
      <c r="M16" s="80">
        <v>3</v>
      </c>
      <c r="N16" s="80">
        <v>3</v>
      </c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88">
        <f t="shared" si="1"/>
        <v>1.9166666666666667</v>
      </c>
      <c r="AH16" s="89" t="str">
        <f t="shared" si="3"/>
        <v>İyi</v>
      </c>
      <c r="AI16" s="3"/>
      <c r="AJ16" s="3"/>
      <c r="AK16" s="20"/>
      <c r="AL16" s="21"/>
    </row>
    <row r="17" spans="1:38" ht="15" customHeight="1" x14ac:dyDescent="0.3">
      <c r="A17" s="16">
        <f t="shared" si="2"/>
        <v>2.25</v>
      </c>
      <c r="B17" s="78" t="s">
        <v>16</v>
      </c>
      <c r="C17" s="79">
        <v>2</v>
      </c>
      <c r="D17" s="80">
        <v>2</v>
      </c>
      <c r="E17" s="80">
        <v>2</v>
      </c>
      <c r="F17" s="80">
        <v>3</v>
      </c>
      <c r="G17" s="80">
        <v>3</v>
      </c>
      <c r="H17" s="80">
        <v>2</v>
      </c>
      <c r="I17" s="80">
        <v>2</v>
      </c>
      <c r="J17" s="80">
        <v>2</v>
      </c>
      <c r="K17" s="80">
        <v>2</v>
      </c>
      <c r="L17" s="80">
        <v>3</v>
      </c>
      <c r="M17" s="80">
        <v>2</v>
      </c>
      <c r="N17" s="80">
        <v>2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88">
        <f t="shared" si="1"/>
        <v>2.25</v>
      </c>
      <c r="AH17" s="89" t="str">
        <f t="shared" si="3"/>
        <v>İyi</v>
      </c>
      <c r="AI17" s="3"/>
      <c r="AJ17" s="3"/>
      <c r="AK17" s="20"/>
      <c r="AL17" s="21"/>
    </row>
    <row r="18" spans="1:38" ht="15" customHeight="1" x14ac:dyDescent="0.3">
      <c r="A18" s="16">
        <f t="shared" si="2"/>
        <v>1.9166666666666667</v>
      </c>
      <c r="B18" s="78" t="s">
        <v>17</v>
      </c>
      <c r="C18" s="79">
        <v>1</v>
      </c>
      <c r="D18" s="80">
        <v>3</v>
      </c>
      <c r="E18" s="80">
        <v>3</v>
      </c>
      <c r="F18" s="80">
        <v>2</v>
      </c>
      <c r="G18" s="80">
        <v>2</v>
      </c>
      <c r="H18" s="80">
        <v>1</v>
      </c>
      <c r="I18" s="80">
        <v>1</v>
      </c>
      <c r="J18" s="80">
        <v>3</v>
      </c>
      <c r="K18" s="80">
        <v>3</v>
      </c>
      <c r="L18" s="80">
        <v>2</v>
      </c>
      <c r="M18" s="80">
        <v>1</v>
      </c>
      <c r="N18" s="80">
        <v>1</v>
      </c>
      <c r="O18" s="119"/>
      <c r="P18" s="119"/>
      <c r="Q18" s="119"/>
      <c r="R18" s="119"/>
      <c r="S18" s="119"/>
      <c r="T18" s="119"/>
      <c r="U18" s="119"/>
      <c r="V18" s="119"/>
      <c r="W18" s="119"/>
      <c r="X18" s="119"/>
      <c r="Y18" s="119"/>
      <c r="Z18" s="119"/>
      <c r="AA18" s="119"/>
      <c r="AB18" s="119"/>
      <c r="AC18" s="119"/>
      <c r="AD18" s="119"/>
      <c r="AE18" s="119"/>
      <c r="AF18" s="119"/>
      <c r="AG18" s="88">
        <f t="shared" si="1"/>
        <v>1.9166666666666667</v>
      </c>
      <c r="AH18" s="89" t="str">
        <f t="shared" si="3"/>
        <v>İyi</v>
      </c>
      <c r="AI18" s="3"/>
      <c r="AJ18" s="3"/>
      <c r="AK18" s="20"/>
      <c r="AL18" s="21"/>
    </row>
    <row r="19" spans="1:38" ht="15" customHeight="1" x14ac:dyDescent="0.3">
      <c r="A19" s="16">
        <f t="shared" si="2"/>
        <v>1.75</v>
      </c>
      <c r="B19" s="78" t="s">
        <v>18</v>
      </c>
      <c r="C19" s="79">
        <v>2</v>
      </c>
      <c r="D19" s="80">
        <v>2</v>
      </c>
      <c r="E19" s="80">
        <v>2</v>
      </c>
      <c r="F19" s="80">
        <v>1</v>
      </c>
      <c r="G19" s="80">
        <v>1</v>
      </c>
      <c r="H19" s="80">
        <v>2</v>
      </c>
      <c r="I19" s="80">
        <v>2</v>
      </c>
      <c r="J19" s="80">
        <v>2</v>
      </c>
      <c r="K19" s="80">
        <v>2</v>
      </c>
      <c r="L19" s="80">
        <v>1</v>
      </c>
      <c r="M19" s="80">
        <v>2</v>
      </c>
      <c r="N19" s="80">
        <v>2</v>
      </c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119"/>
      <c r="AA19" s="119"/>
      <c r="AB19" s="119"/>
      <c r="AC19" s="119"/>
      <c r="AD19" s="119"/>
      <c r="AE19" s="119"/>
      <c r="AF19" s="119"/>
      <c r="AG19" s="88">
        <f t="shared" si="1"/>
        <v>1.75</v>
      </c>
      <c r="AH19" s="89" t="str">
        <f t="shared" si="3"/>
        <v>İyi</v>
      </c>
      <c r="AI19" s="3"/>
      <c r="AJ19" s="3"/>
      <c r="AK19" s="20"/>
      <c r="AL19" s="21"/>
    </row>
    <row r="20" spans="1:38" ht="15" customHeight="1" x14ac:dyDescent="0.3">
      <c r="A20" s="16">
        <f t="shared" si="2"/>
        <v>2.1666666666666665</v>
      </c>
      <c r="B20" s="78" t="s">
        <v>19</v>
      </c>
      <c r="C20" s="79">
        <v>3</v>
      </c>
      <c r="D20" s="80">
        <v>1</v>
      </c>
      <c r="E20" s="80">
        <v>1</v>
      </c>
      <c r="F20" s="80">
        <v>2</v>
      </c>
      <c r="G20" s="80">
        <v>3</v>
      </c>
      <c r="H20" s="80">
        <v>3</v>
      </c>
      <c r="I20" s="80">
        <v>3</v>
      </c>
      <c r="J20" s="80">
        <v>1</v>
      </c>
      <c r="K20" s="80">
        <v>1</v>
      </c>
      <c r="L20" s="80">
        <v>2</v>
      </c>
      <c r="M20" s="80">
        <v>3</v>
      </c>
      <c r="N20" s="80">
        <v>3</v>
      </c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  <c r="AD20" s="119"/>
      <c r="AE20" s="119"/>
      <c r="AF20" s="119"/>
      <c r="AG20" s="88">
        <f t="shared" si="1"/>
        <v>2.1666666666666665</v>
      </c>
      <c r="AH20" s="89" t="str">
        <f t="shared" si="3"/>
        <v>İyi</v>
      </c>
      <c r="AI20" s="3"/>
      <c r="AJ20" s="3"/>
      <c r="AK20" s="20"/>
      <c r="AL20" s="21"/>
    </row>
    <row r="21" spans="1:38" ht="15" customHeight="1" x14ac:dyDescent="0.3">
      <c r="A21" s="16">
        <f t="shared" si="2"/>
        <v>2.75</v>
      </c>
      <c r="B21" s="81" t="s">
        <v>20</v>
      </c>
      <c r="C21" s="79">
        <v>3</v>
      </c>
      <c r="D21" s="80">
        <v>2</v>
      </c>
      <c r="E21" s="80">
        <v>3</v>
      </c>
      <c r="F21" s="80">
        <v>3</v>
      </c>
      <c r="G21" s="80">
        <v>2</v>
      </c>
      <c r="H21" s="80">
        <v>3</v>
      </c>
      <c r="I21" s="80">
        <v>3</v>
      </c>
      <c r="J21" s="80">
        <v>2</v>
      </c>
      <c r="K21" s="80">
        <v>3</v>
      </c>
      <c r="L21" s="80">
        <v>3</v>
      </c>
      <c r="M21" s="80">
        <v>3</v>
      </c>
      <c r="N21" s="80">
        <v>3</v>
      </c>
      <c r="O21" s="119"/>
      <c r="P21" s="119"/>
      <c r="Q21" s="119"/>
      <c r="R21" s="119"/>
      <c r="S21" s="119"/>
      <c r="T21" s="119"/>
      <c r="U21" s="119"/>
      <c r="V21" s="119"/>
      <c r="W21" s="119"/>
      <c r="X21" s="119"/>
      <c r="Y21" s="119"/>
      <c r="Z21" s="119"/>
      <c r="AA21" s="119"/>
      <c r="AB21" s="119"/>
      <c r="AC21" s="119"/>
      <c r="AD21" s="119"/>
      <c r="AE21" s="119"/>
      <c r="AF21" s="119"/>
      <c r="AG21" s="88">
        <f t="shared" si="1"/>
        <v>2.75</v>
      </c>
      <c r="AH21" s="89" t="str">
        <f t="shared" si="3"/>
        <v>Çok İyi</v>
      </c>
      <c r="AI21" s="3"/>
      <c r="AJ21" s="3"/>
      <c r="AK21" s="20"/>
      <c r="AL21" s="21"/>
    </row>
    <row r="22" spans="1:38" ht="15" customHeight="1" x14ac:dyDescent="0.3">
      <c r="A22" s="16">
        <f t="shared" si="2"/>
        <v>1.8333333333333333</v>
      </c>
      <c r="B22" s="78" t="s">
        <v>21</v>
      </c>
      <c r="C22" s="79">
        <v>1</v>
      </c>
      <c r="D22" s="80">
        <v>3</v>
      </c>
      <c r="E22" s="80">
        <v>2</v>
      </c>
      <c r="F22" s="80">
        <v>3</v>
      </c>
      <c r="G22" s="80">
        <v>1</v>
      </c>
      <c r="H22" s="80">
        <v>1</v>
      </c>
      <c r="I22" s="80">
        <v>1</v>
      </c>
      <c r="J22" s="80">
        <v>3</v>
      </c>
      <c r="K22" s="80">
        <v>2</v>
      </c>
      <c r="L22" s="80">
        <v>3</v>
      </c>
      <c r="M22" s="80">
        <v>1</v>
      </c>
      <c r="N22" s="80">
        <v>1</v>
      </c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  <c r="AD22" s="119"/>
      <c r="AE22" s="119"/>
      <c r="AF22" s="119"/>
      <c r="AG22" s="88">
        <f t="shared" si="1"/>
        <v>1.8333333333333333</v>
      </c>
      <c r="AH22" s="89" t="str">
        <f t="shared" si="3"/>
        <v>İyi</v>
      </c>
      <c r="AI22" s="3"/>
      <c r="AJ22" s="3"/>
      <c r="AK22" s="20"/>
      <c r="AL22" s="21"/>
    </row>
    <row r="23" spans="1:38" ht="15" customHeight="1" x14ac:dyDescent="0.3">
      <c r="A23" s="16">
        <f t="shared" si="2"/>
        <v>1.9166666666666667</v>
      </c>
      <c r="B23" s="78" t="s">
        <v>22</v>
      </c>
      <c r="C23" s="79">
        <v>2</v>
      </c>
      <c r="D23" s="80">
        <v>3</v>
      </c>
      <c r="E23" s="80">
        <v>1</v>
      </c>
      <c r="F23" s="80">
        <v>1</v>
      </c>
      <c r="G23" s="80">
        <v>3</v>
      </c>
      <c r="H23" s="80">
        <v>2</v>
      </c>
      <c r="I23" s="80">
        <v>2</v>
      </c>
      <c r="J23" s="80">
        <v>3</v>
      </c>
      <c r="K23" s="80">
        <v>1</v>
      </c>
      <c r="L23" s="80">
        <v>1</v>
      </c>
      <c r="M23" s="80">
        <v>2</v>
      </c>
      <c r="N23" s="80">
        <v>2</v>
      </c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88">
        <f t="shared" si="1"/>
        <v>1.9166666666666667</v>
      </c>
      <c r="AH23" s="89" t="str">
        <f t="shared" si="3"/>
        <v>İyi</v>
      </c>
      <c r="AI23" s="3"/>
      <c r="AJ23" s="3"/>
      <c r="AK23" s="20"/>
      <c r="AL23" s="21"/>
    </row>
    <row r="24" spans="1:38" ht="15" customHeight="1" x14ac:dyDescent="0.3">
      <c r="A24" s="16">
        <f t="shared" si="2"/>
        <v>2.75</v>
      </c>
      <c r="B24" s="81" t="s">
        <v>23</v>
      </c>
      <c r="C24" s="79">
        <v>3</v>
      </c>
      <c r="D24" s="80">
        <v>2</v>
      </c>
      <c r="E24" s="80">
        <v>3</v>
      </c>
      <c r="F24" s="80">
        <v>3</v>
      </c>
      <c r="G24" s="80">
        <v>3</v>
      </c>
      <c r="H24" s="80">
        <v>3</v>
      </c>
      <c r="I24" s="80">
        <v>3</v>
      </c>
      <c r="J24" s="80">
        <v>2</v>
      </c>
      <c r="K24" s="80">
        <v>3</v>
      </c>
      <c r="L24" s="80">
        <v>2</v>
      </c>
      <c r="M24" s="80">
        <v>3</v>
      </c>
      <c r="N24" s="80">
        <v>3</v>
      </c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88">
        <f t="shared" si="1"/>
        <v>2.75</v>
      </c>
      <c r="AH24" s="89" t="str">
        <f t="shared" si="3"/>
        <v>Çok İyi</v>
      </c>
      <c r="AI24" s="3"/>
      <c r="AJ24" s="3"/>
      <c r="AK24" s="20"/>
      <c r="AL24" s="21"/>
    </row>
    <row r="25" spans="1:38" ht="15" customHeight="1" x14ac:dyDescent="0.3">
      <c r="A25" s="16">
        <f t="shared" si="2"/>
        <v>2.0833333333333335</v>
      </c>
      <c r="B25" s="78" t="s">
        <v>2</v>
      </c>
      <c r="C25" s="79">
        <v>2</v>
      </c>
      <c r="D25" s="80">
        <v>1</v>
      </c>
      <c r="E25" s="80">
        <v>3</v>
      </c>
      <c r="F25" s="80">
        <v>3</v>
      </c>
      <c r="G25" s="80">
        <v>1</v>
      </c>
      <c r="H25" s="80">
        <v>2</v>
      </c>
      <c r="I25" s="80">
        <v>2</v>
      </c>
      <c r="J25" s="80">
        <v>1</v>
      </c>
      <c r="K25" s="80">
        <v>3</v>
      </c>
      <c r="L25" s="80">
        <v>3</v>
      </c>
      <c r="M25" s="80">
        <v>2</v>
      </c>
      <c r="N25" s="80">
        <v>2</v>
      </c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88">
        <f t="shared" si="1"/>
        <v>2.0833333333333335</v>
      </c>
      <c r="AH25" s="89" t="str">
        <f t="shared" si="3"/>
        <v>İyi</v>
      </c>
      <c r="AI25" s="3"/>
      <c r="AJ25" s="3"/>
      <c r="AK25" s="20"/>
      <c r="AL25" s="21"/>
    </row>
    <row r="26" spans="1:38" ht="15" customHeight="1" x14ac:dyDescent="0.3">
      <c r="A26" s="16">
        <f t="shared" si="2"/>
        <v>1.5</v>
      </c>
      <c r="B26" s="78" t="s">
        <v>24</v>
      </c>
      <c r="C26" s="79">
        <v>1</v>
      </c>
      <c r="D26" s="80">
        <v>1</v>
      </c>
      <c r="E26" s="80">
        <v>1</v>
      </c>
      <c r="F26" s="80">
        <v>3</v>
      </c>
      <c r="G26" s="80">
        <v>2</v>
      </c>
      <c r="H26" s="80">
        <v>1</v>
      </c>
      <c r="I26" s="80">
        <v>3</v>
      </c>
      <c r="J26" s="80">
        <v>1</v>
      </c>
      <c r="K26" s="80">
        <v>1</v>
      </c>
      <c r="L26" s="80">
        <v>2</v>
      </c>
      <c r="M26" s="80">
        <v>1</v>
      </c>
      <c r="N26" s="80">
        <v>1</v>
      </c>
      <c r="O26" s="119"/>
      <c r="P26" s="119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88">
        <f t="shared" si="1"/>
        <v>1.5</v>
      </c>
      <c r="AH26" s="89" t="str">
        <f t="shared" si="3"/>
        <v>Geliştirilmeli</v>
      </c>
      <c r="AI26" s="3"/>
      <c r="AJ26" s="3"/>
      <c r="AK26" s="20"/>
      <c r="AL26" s="21"/>
    </row>
    <row r="27" spans="1:38" ht="15" customHeight="1" x14ac:dyDescent="0.3">
      <c r="A27" s="16">
        <f t="shared" si="2"/>
        <v>1.6666666666666667</v>
      </c>
      <c r="B27" s="78" t="s">
        <v>25</v>
      </c>
      <c r="C27" s="79">
        <v>1</v>
      </c>
      <c r="D27" s="80">
        <v>1</v>
      </c>
      <c r="E27" s="80">
        <v>2</v>
      </c>
      <c r="F27" s="80">
        <v>3</v>
      </c>
      <c r="G27" s="80">
        <v>3</v>
      </c>
      <c r="H27" s="80">
        <v>1</v>
      </c>
      <c r="I27" s="80">
        <v>3</v>
      </c>
      <c r="J27" s="80">
        <v>1</v>
      </c>
      <c r="K27" s="80">
        <v>2</v>
      </c>
      <c r="L27" s="80">
        <v>1</v>
      </c>
      <c r="M27" s="80">
        <v>1</v>
      </c>
      <c r="N27" s="80">
        <v>1</v>
      </c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88">
        <f t="shared" si="1"/>
        <v>1.6666666666666667</v>
      </c>
      <c r="AH27" s="89" t="str">
        <f t="shared" si="3"/>
        <v>Geliştirilmeli</v>
      </c>
      <c r="AI27" s="3"/>
      <c r="AJ27" s="3"/>
      <c r="AK27" s="20"/>
      <c r="AL27" s="21"/>
    </row>
    <row r="28" spans="1:38" ht="15" customHeight="1" x14ac:dyDescent="0.3">
      <c r="A28" s="16">
        <f t="shared" si="2"/>
        <v>2.0833333333333335</v>
      </c>
      <c r="B28" s="78" t="s">
        <v>26</v>
      </c>
      <c r="C28" s="79">
        <v>1</v>
      </c>
      <c r="D28" s="80">
        <v>3</v>
      </c>
      <c r="E28" s="80">
        <v>3</v>
      </c>
      <c r="F28" s="80">
        <v>3</v>
      </c>
      <c r="G28" s="80">
        <v>2</v>
      </c>
      <c r="H28" s="80">
        <v>1</v>
      </c>
      <c r="I28" s="80">
        <v>3</v>
      </c>
      <c r="J28" s="80">
        <v>3</v>
      </c>
      <c r="K28" s="80">
        <v>3</v>
      </c>
      <c r="L28" s="80">
        <v>1</v>
      </c>
      <c r="M28" s="80">
        <v>1</v>
      </c>
      <c r="N28" s="80">
        <v>1</v>
      </c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  <c r="AC28" s="119"/>
      <c r="AD28" s="119"/>
      <c r="AE28" s="119"/>
      <c r="AF28" s="119"/>
      <c r="AG28" s="88">
        <f t="shared" si="1"/>
        <v>2.0833333333333335</v>
      </c>
      <c r="AH28" s="89" t="str">
        <f t="shared" si="3"/>
        <v>İyi</v>
      </c>
      <c r="AI28" s="3"/>
      <c r="AJ28" s="3"/>
      <c r="AK28" s="20"/>
      <c r="AL28" s="21"/>
    </row>
    <row r="29" spans="1:38" ht="15" customHeight="1" x14ac:dyDescent="0.3">
      <c r="A29" s="16">
        <f t="shared" si="2"/>
        <v>1.6666666666666667</v>
      </c>
      <c r="B29" s="78" t="s">
        <v>27</v>
      </c>
      <c r="C29" s="79">
        <v>1</v>
      </c>
      <c r="D29" s="80">
        <v>3</v>
      </c>
      <c r="E29" s="80">
        <v>2</v>
      </c>
      <c r="F29" s="80">
        <v>3</v>
      </c>
      <c r="G29" s="80">
        <v>1</v>
      </c>
      <c r="H29" s="80">
        <v>1</v>
      </c>
      <c r="I29" s="80">
        <v>1</v>
      </c>
      <c r="J29" s="80">
        <v>3</v>
      </c>
      <c r="K29" s="80">
        <v>2</v>
      </c>
      <c r="L29" s="80">
        <v>1</v>
      </c>
      <c r="M29" s="80">
        <v>1</v>
      </c>
      <c r="N29" s="80">
        <v>1</v>
      </c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88">
        <f t="shared" si="1"/>
        <v>1.6666666666666667</v>
      </c>
      <c r="AH29" s="89" t="str">
        <f t="shared" si="3"/>
        <v>Geliştirilmeli</v>
      </c>
      <c r="AI29" s="3"/>
      <c r="AJ29" s="3"/>
      <c r="AK29" s="20"/>
      <c r="AL29" s="21"/>
    </row>
    <row r="30" spans="1:38" ht="15" customHeight="1" x14ac:dyDescent="0.3">
      <c r="A30" s="16">
        <f t="shared" si="2"/>
        <v>1.8333333333333333</v>
      </c>
      <c r="B30" s="78" t="s">
        <v>28</v>
      </c>
      <c r="C30" s="79">
        <v>2</v>
      </c>
      <c r="D30" s="80">
        <v>2</v>
      </c>
      <c r="E30" s="80">
        <v>1</v>
      </c>
      <c r="F30" s="80">
        <v>3</v>
      </c>
      <c r="G30" s="80">
        <v>2</v>
      </c>
      <c r="H30" s="80">
        <v>2</v>
      </c>
      <c r="I30" s="80">
        <v>2</v>
      </c>
      <c r="J30" s="80">
        <v>2</v>
      </c>
      <c r="K30" s="80">
        <v>1</v>
      </c>
      <c r="L30" s="80">
        <v>1</v>
      </c>
      <c r="M30" s="80">
        <v>2</v>
      </c>
      <c r="N30" s="80">
        <v>2</v>
      </c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88">
        <f t="shared" si="1"/>
        <v>1.8333333333333333</v>
      </c>
      <c r="AH30" s="89" t="str">
        <f t="shared" si="3"/>
        <v>İyi</v>
      </c>
      <c r="AI30" s="3"/>
      <c r="AJ30" s="3"/>
      <c r="AK30" s="20"/>
      <c r="AL30" s="21"/>
    </row>
    <row r="31" spans="1:38" ht="15" customHeight="1" x14ac:dyDescent="0.3">
      <c r="A31" s="16">
        <f t="shared" si="2"/>
        <v>2.4166666666666665</v>
      </c>
      <c r="B31" s="78" t="s">
        <v>29</v>
      </c>
      <c r="C31" s="79">
        <v>2</v>
      </c>
      <c r="D31" s="80">
        <v>3</v>
      </c>
      <c r="E31" s="80">
        <v>2</v>
      </c>
      <c r="F31" s="80">
        <v>3</v>
      </c>
      <c r="G31" s="80">
        <v>3</v>
      </c>
      <c r="H31" s="80">
        <v>2</v>
      </c>
      <c r="I31" s="80">
        <v>3</v>
      </c>
      <c r="J31" s="80">
        <v>3</v>
      </c>
      <c r="K31" s="80">
        <v>2</v>
      </c>
      <c r="L31" s="80">
        <v>2</v>
      </c>
      <c r="M31" s="80">
        <v>2</v>
      </c>
      <c r="N31" s="80">
        <v>2</v>
      </c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88">
        <f t="shared" si="1"/>
        <v>2.4166666666666665</v>
      </c>
      <c r="AH31" s="89" t="str">
        <f t="shared" si="3"/>
        <v>İyi</v>
      </c>
      <c r="AI31" s="3"/>
      <c r="AJ31" s="3"/>
      <c r="AK31" s="20"/>
      <c r="AL31" s="21"/>
    </row>
    <row r="32" spans="1:38" ht="15" customHeight="1" x14ac:dyDescent="0.3">
      <c r="A32" s="16">
        <f t="shared" si="2"/>
        <v>2.5833333333333335</v>
      </c>
      <c r="B32" s="78" t="s">
        <v>30</v>
      </c>
      <c r="C32" s="79">
        <v>2</v>
      </c>
      <c r="D32" s="80">
        <v>3</v>
      </c>
      <c r="E32" s="80">
        <v>3</v>
      </c>
      <c r="F32" s="80">
        <v>3</v>
      </c>
      <c r="G32" s="80">
        <v>3</v>
      </c>
      <c r="H32" s="80">
        <v>2</v>
      </c>
      <c r="I32" s="80">
        <v>3</v>
      </c>
      <c r="J32" s="80">
        <v>3</v>
      </c>
      <c r="K32" s="80">
        <v>3</v>
      </c>
      <c r="L32" s="80">
        <v>2</v>
      </c>
      <c r="M32" s="80">
        <v>2</v>
      </c>
      <c r="N32" s="80">
        <v>2</v>
      </c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88">
        <f t="shared" si="1"/>
        <v>2.5833333333333335</v>
      </c>
      <c r="AH32" s="89" t="str">
        <f t="shared" si="3"/>
        <v>Çok İyi</v>
      </c>
      <c r="AI32" s="3"/>
      <c r="AJ32" s="3"/>
      <c r="AK32" s="20"/>
      <c r="AL32" s="21"/>
    </row>
    <row r="33" spans="1:38" ht="15" customHeight="1" x14ac:dyDescent="0.3">
      <c r="A33" s="16">
        <f t="shared" si="2"/>
        <v>2.5</v>
      </c>
      <c r="B33" s="78" t="s">
        <v>31</v>
      </c>
      <c r="C33" s="79">
        <v>2</v>
      </c>
      <c r="D33" s="80">
        <v>3</v>
      </c>
      <c r="E33" s="80">
        <v>3</v>
      </c>
      <c r="F33" s="80">
        <v>3</v>
      </c>
      <c r="G33" s="80">
        <v>2</v>
      </c>
      <c r="H33" s="80">
        <v>2</v>
      </c>
      <c r="I33" s="80">
        <v>3</v>
      </c>
      <c r="J33" s="80">
        <v>3</v>
      </c>
      <c r="K33" s="80">
        <v>3</v>
      </c>
      <c r="L33" s="80">
        <v>2</v>
      </c>
      <c r="M33" s="80">
        <v>2</v>
      </c>
      <c r="N33" s="80">
        <v>2</v>
      </c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88">
        <f t="shared" si="1"/>
        <v>2.5</v>
      </c>
      <c r="AH33" s="89" t="str">
        <f t="shared" si="3"/>
        <v>Çok İyi</v>
      </c>
      <c r="AI33" s="3"/>
      <c r="AJ33" s="3"/>
      <c r="AK33" s="20"/>
      <c r="AL33" s="21"/>
    </row>
    <row r="34" spans="1:38" ht="15" customHeight="1" x14ac:dyDescent="0.3">
      <c r="A34" s="16">
        <f t="shared" si="2"/>
        <v>2.5833333333333335</v>
      </c>
      <c r="B34" s="78" t="s">
        <v>32</v>
      </c>
      <c r="C34" s="79">
        <v>3</v>
      </c>
      <c r="D34" s="80">
        <v>2</v>
      </c>
      <c r="E34" s="80">
        <v>2</v>
      </c>
      <c r="F34" s="80">
        <v>3</v>
      </c>
      <c r="G34" s="80">
        <v>2</v>
      </c>
      <c r="H34" s="80">
        <v>3</v>
      </c>
      <c r="I34" s="80">
        <v>3</v>
      </c>
      <c r="J34" s="80">
        <v>2</v>
      </c>
      <c r="K34" s="80">
        <v>3</v>
      </c>
      <c r="L34" s="80">
        <v>2</v>
      </c>
      <c r="M34" s="80">
        <v>3</v>
      </c>
      <c r="N34" s="80">
        <v>3</v>
      </c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88">
        <f t="shared" si="1"/>
        <v>2.5833333333333335</v>
      </c>
      <c r="AH34" s="89" t="str">
        <f t="shared" si="3"/>
        <v>Çok İyi</v>
      </c>
      <c r="AI34" s="3"/>
      <c r="AJ34" s="3"/>
      <c r="AK34" s="20"/>
      <c r="AL34" s="21"/>
    </row>
    <row r="35" spans="1:38" ht="15" customHeight="1" x14ac:dyDescent="0.3">
      <c r="A35" s="16">
        <f t="shared" si="2"/>
        <v>2.6666666666666665</v>
      </c>
      <c r="B35" s="78" t="s">
        <v>33</v>
      </c>
      <c r="C35" s="79">
        <v>3</v>
      </c>
      <c r="D35" s="80">
        <v>2</v>
      </c>
      <c r="E35" s="80">
        <v>2</v>
      </c>
      <c r="F35" s="80">
        <v>3</v>
      </c>
      <c r="G35" s="80">
        <v>2</v>
      </c>
      <c r="H35" s="80">
        <v>3</v>
      </c>
      <c r="I35" s="80">
        <v>3</v>
      </c>
      <c r="J35" s="80">
        <v>2</v>
      </c>
      <c r="K35" s="80">
        <v>3</v>
      </c>
      <c r="L35" s="80">
        <v>3</v>
      </c>
      <c r="M35" s="80">
        <v>3</v>
      </c>
      <c r="N35" s="80">
        <v>3</v>
      </c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88">
        <f t="shared" si="1"/>
        <v>2.6666666666666665</v>
      </c>
      <c r="AH35" s="89" t="str">
        <f t="shared" si="3"/>
        <v>Çok İyi</v>
      </c>
      <c r="AI35" s="3"/>
      <c r="AJ35" s="3"/>
      <c r="AK35" s="20"/>
      <c r="AL35" s="21"/>
    </row>
    <row r="36" spans="1:38" ht="15" customHeight="1" x14ac:dyDescent="0.3">
      <c r="A36" s="16">
        <f t="shared" si="2"/>
        <v>2.6666666666666665</v>
      </c>
      <c r="B36" s="78" t="s">
        <v>34</v>
      </c>
      <c r="C36" s="79">
        <v>3</v>
      </c>
      <c r="D36" s="80">
        <v>2</v>
      </c>
      <c r="E36" s="80">
        <v>3</v>
      </c>
      <c r="F36" s="80">
        <v>3</v>
      </c>
      <c r="G36" s="80">
        <v>1</v>
      </c>
      <c r="H36" s="80">
        <v>3</v>
      </c>
      <c r="I36" s="80">
        <v>3</v>
      </c>
      <c r="J36" s="80">
        <v>2</v>
      </c>
      <c r="K36" s="80">
        <v>3</v>
      </c>
      <c r="L36" s="80">
        <v>3</v>
      </c>
      <c r="M36" s="80">
        <v>3</v>
      </c>
      <c r="N36" s="80">
        <v>3</v>
      </c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88">
        <f t="shared" si="1"/>
        <v>2.6666666666666665</v>
      </c>
      <c r="AH36" s="89" t="str">
        <f t="shared" si="3"/>
        <v>Çok İyi</v>
      </c>
      <c r="AI36" s="3"/>
      <c r="AJ36" s="3"/>
      <c r="AK36" s="20"/>
      <c r="AL36" s="21"/>
    </row>
    <row r="37" spans="1:38" ht="15" customHeight="1" x14ac:dyDescent="0.3">
      <c r="A37" s="16">
        <f t="shared" si="2"/>
        <v>2.25</v>
      </c>
      <c r="B37" s="78" t="s">
        <v>35</v>
      </c>
      <c r="C37" s="79">
        <v>2</v>
      </c>
      <c r="D37" s="80">
        <v>2</v>
      </c>
      <c r="E37" s="80">
        <v>3</v>
      </c>
      <c r="F37" s="80">
        <v>3</v>
      </c>
      <c r="G37" s="80">
        <v>1</v>
      </c>
      <c r="H37" s="80">
        <v>2</v>
      </c>
      <c r="I37" s="80">
        <v>2</v>
      </c>
      <c r="J37" s="80">
        <v>2</v>
      </c>
      <c r="K37" s="80">
        <v>3</v>
      </c>
      <c r="L37" s="80">
        <v>3</v>
      </c>
      <c r="M37" s="80">
        <v>2</v>
      </c>
      <c r="N37" s="80">
        <v>2</v>
      </c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88">
        <f t="shared" si="1"/>
        <v>2.25</v>
      </c>
      <c r="AH37" s="89" t="str">
        <f t="shared" si="3"/>
        <v>İyi</v>
      </c>
      <c r="AI37" s="3"/>
      <c r="AJ37" s="3"/>
      <c r="AK37" s="20"/>
      <c r="AL37" s="21"/>
    </row>
    <row r="38" spans="1:38" ht="15" customHeight="1" x14ac:dyDescent="0.3">
      <c r="A38" s="16">
        <f t="shared" si="2"/>
        <v>2</v>
      </c>
      <c r="B38" s="78" t="s">
        <v>36</v>
      </c>
      <c r="C38" s="79">
        <v>2</v>
      </c>
      <c r="D38" s="80">
        <v>1</v>
      </c>
      <c r="E38" s="80">
        <v>3</v>
      </c>
      <c r="F38" s="80">
        <v>2</v>
      </c>
      <c r="G38" s="80">
        <v>2</v>
      </c>
      <c r="H38" s="80">
        <v>2</v>
      </c>
      <c r="I38" s="80">
        <v>2</v>
      </c>
      <c r="J38" s="80">
        <v>1</v>
      </c>
      <c r="K38" s="80">
        <v>3</v>
      </c>
      <c r="L38" s="80">
        <v>2</v>
      </c>
      <c r="M38" s="80">
        <v>2</v>
      </c>
      <c r="N38" s="80">
        <v>2</v>
      </c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88">
        <f t="shared" si="1"/>
        <v>2</v>
      </c>
      <c r="AH38" s="89" t="str">
        <f t="shared" si="3"/>
        <v>İyi</v>
      </c>
      <c r="AI38" s="3"/>
      <c r="AJ38" s="3"/>
      <c r="AK38" s="20"/>
      <c r="AL38" s="21"/>
    </row>
    <row r="39" spans="1:38" ht="15" customHeight="1" x14ac:dyDescent="0.3">
      <c r="A39" s="16">
        <f t="shared" si="2"/>
        <v>1.9166666666666667</v>
      </c>
      <c r="B39" s="78" t="s">
        <v>37</v>
      </c>
      <c r="C39" s="79">
        <v>1</v>
      </c>
      <c r="D39" s="80">
        <v>1</v>
      </c>
      <c r="E39" s="80">
        <v>3</v>
      </c>
      <c r="F39" s="80">
        <v>2</v>
      </c>
      <c r="G39" s="80">
        <v>2</v>
      </c>
      <c r="H39" s="80">
        <v>1</v>
      </c>
      <c r="I39" s="80">
        <v>3</v>
      </c>
      <c r="J39" s="80">
        <v>1</v>
      </c>
      <c r="K39" s="80">
        <v>3</v>
      </c>
      <c r="L39" s="80">
        <v>2</v>
      </c>
      <c r="M39" s="80">
        <v>1</v>
      </c>
      <c r="N39" s="80">
        <v>3</v>
      </c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88">
        <f t="shared" si="1"/>
        <v>1.9166666666666667</v>
      </c>
      <c r="AH39" s="89" t="str">
        <f t="shared" si="3"/>
        <v>İyi</v>
      </c>
      <c r="AI39" s="3"/>
      <c r="AJ39" s="3"/>
      <c r="AK39" s="20"/>
      <c r="AL39" s="21"/>
    </row>
    <row r="40" spans="1:38" ht="15" customHeight="1" x14ac:dyDescent="0.3">
      <c r="A40" s="16">
        <f t="shared" si="2"/>
        <v>2.3333333333333335</v>
      </c>
      <c r="B40" s="78" t="s">
        <v>38</v>
      </c>
      <c r="C40" s="79">
        <v>3</v>
      </c>
      <c r="D40" s="80">
        <v>1</v>
      </c>
      <c r="E40" s="80">
        <v>3</v>
      </c>
      <c r="F40" s="80">
        <v>1</v>
      </c>
      <c r="G40" s="80">
        <v>3</v>
      </c>
      <c r="H40" s="80">
        <v>3</v>
      </c>
      <c r="I40" s="80">
        <v>3</v>
      </c>
      <c r="J40" s="80">
        <v>1</v>
      </c>
      <c r="K40" s="80">
        <v>3</v>
      </c>
      <c r="L40" s="80">
        <v>1</v>
      </c>
      <c r="M40" s="80">
        <v>3</v>
      </c>
      <c r="N40" s="80">
        <v>3</v>
      </c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88">
        <f t="shared" si="1"/>
        <v>2.3333333333333335</v>
      </c>
      <c r="AH40" s="89" t="str">
        <f t="shared" si="3"/>
        <v>İyi</v>
      </c>
      <c r="AI40" s="3"/>
      <c r="AJ40" s="3"/>
      <c r="AK40" s="20"/>
      <c r="AL40" s="21"/>
    </row>
    <row r="41" spans="1:38" ht="15" customHeight="1" x14ac:dyDescent="0.3">
      <c r="A41" s="16">
        <f t="shared" si="2"/>
        <v>1.5</v>
      </c>
      <c r="B41" s="78" t="s">
        <v>39</v>
      </c>
      <c r="C41" s="79">
        <v>1</v>
      </c>
      <c r="D41" s="80">
        <v>1</v>
      </c>
      <c r="E41" s="80">
        <v>3</v>
      </c>
      <c r="F41" s="80">
        <v>1</v>
      </c>
      <c r="G41" s="80">
        <v>1</v>
      </c>
      <c r="H41" s="80">
        <v>1</v>
      </c>
      <c r="I41" s="80">
        <v>1</v>
      </c>
      <c r="J41" s="80">
        <v>1</v>
      </c>
      <c r="K41" s="80">
        <v>3</v>
      </c>
      <c r="L41" s="80">
        <v>3</v>
      </c>
      <c r="M41" s="80">
        <v>1</v>
      </c>
      <c r="N41" s="80">
        <v>1</v>
      </c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88">
        <f t="shared" si="1"/>
        <v>1.5</v>
      </c>
      <c r="AH41" s="89" t="str">
        <f t="shared" si="3"/>
        <v>Geliştirilmeli</v>
      </c>
      <c r="AI41" s="3"/>
      <c r="AJ41" s="3"/>
      <c r="AK41" s="20"/>
      <c r="AL41" s="21"/>
    </row>
    <row r="42" spans="1:38" ht="15" customHeight="1" x14ac:dyDescent="0.3">
      <c r="A42" s="16">
        <f t="shared" si="2"/>
        <v>1.9166666666666667</v>
      </c>
      <c r="B42" s="78" t="s">
        <v>40</v>
      </c>
      <c r="C42" s="79">
        <v>3</v>
      </c>
      <c r="D42" s="80">
        <v>1</v>
      </c>
      <c r="E42" s="80">
        <v>1</v>
      </c>
      <c r="F42" s="80">
        <v>1</v>
      </c>
      <c r="G42" s="80">
        <v>1</v>
      </c>
      <c r="H42" s="80">
        <v>3</v>
      </c>
      <c r="I42" s="80">
        <v>3</v>
      </c>
      <c r="J42" s="80">
        <v>1</v>
      </c>
      <c r="K42" s="80">
        <v>2</v>
      </c>
      <c r="L42" s="80">
        <v>1</v>
      </c>
      <c r="M42" s="80">
        <v>3</v>
      </c>
      <c r="N42" s="80">
        <v>3</v>
      </c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88">
        <f t="shared" si="1"/>
        <v>1.9166666666666667</v>
      </c>
      <c r="AH42" s="89" t="str">
        <f t="shared" si="3"/>
        <v>İyi</v>
      </c>
      <c r="AI42" s="3"/>
      <c r="AJ42" s="3"/>
      <c r="AK42" s="20"/>
      <c r="AL42" s="21"/>
    </row>
    <row r="43" spans="1:38" ht="15" customHeight="1" x14ac:dyDescent="0.3">
      <c r="A43" s="16" t="str">
        <f t="shared" si="2"/>
        <v xml:space="preserve"> </v>
      </c>
      <c r="B43" s="78"/>
      <c r="C43" s="79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88" t="str">
        <f t="shared" si="1"/>
        <v xml:space="preserve"> </v>
      </c>
      <c r="AH43" s="89" t="str">
        <f t="shared" si="3"/>
        <v xml:space="preserve"> </v>
      </c>
      <c r="AI43" s="3"/>
      <c r="AJ43" s="3"/>
      <c r="AK43" s="20"/>
      <c r="AL43" s="21"/>
    </row>
    <row r="44" spans="1:38" ht="15" customHeight="1" x14ac:dyDescent="0.3">
      <c r="A44" s="16" t="str">
        <f t="shared" si="2"/>
        <v xml:space="preserve"> </v>
      </c>
      <c r="B44" s="82"/>
      <c r="C44" s="83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88" t="str">
        <f t="shared" si="1"/>
        <v xml:space="preserve"> </v>
      </c>
      <c r="AH44" s="90" t="str">
        <f t="shared" si="3"/>
        <v xml:space="preserve"> </v>
      </c>
      <c r="AI44" s="3"/>
      <c r="AJ44" s="3"/>
      <c r="AK44" s="20"/>
      <c r="AL44" s="21"/>
    </row>
    <row r="45" spans="1:38" ht="15" customHeight="1" x14ac:dyDescent="0.3">
      <c r="A45" s="16" t="str">
        <f t="shared" si="2"/>
        <v xml:space="preserve"> </v>
      </c>
      <c r="B45" s="82"/>
      <c r="C45" s="83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88" t="str">
        <f t="shared" si="1"/>
        <v xml:space="preserve"> </v>
      </c>
      <c r="AH45" s="90" t="str">
        <f t="shared" si="3"/>
        <v xml:space="preserve"> </v>
      </c>
      <c r="AI45" s="3"/>
      <c r="AJ45" s="3"/>
      <c r="AK45" s="20"/>
      <c r="AL45" s="21"/>
    </row>
    <row r="46" spans="1:38" ht="15" customHeight="1" x14ac:dyDescent="0.3">
      <c r="A46" s="16" t="str">
        <f t="shared" si="2"/>
        <v xml:space="preserve"> </v>
      </c>
      <c r="B46" s="82"/>
      <c r="C46" s="83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88" t="str">
        <f t="shared" si="1"/>
        <v xml:space="preserve"> </v>
      </c>
      <c r="AH46" s="90" t="str">
        <f t="shared" si="3"/>
        <v xml:space="preserve"> </v>
      </c>
      <c r="AI46" s="3"/>
      <c r="AJ46" s="3"/>
      <c r="AK46" s="20"/>
      <c r="AL46" s="21"/>
    </row>
    <row r="47" spans="1:38" ht="15" customHeight="1" x14ac:dyDescent="0.3">
      <c r="A47" s="16" t="str">
        <f t="shared" si="2"/>
        <v xml:space="preserve"> </v>
      </c>
      <c r="B47" s="82"/>
      <c r="C47" s="83"/>
      <c r="D47" s="84"/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88" t="str">
        <f t="shared" si="1"/>
        <v xml:space="preserve"> </v>
      </c>
      <c r="AH47" s="90" t="str">
        <f t="shared" si="3"/>
        <v xml:space="preserve"> </v>
      </c>
      <c r="AI47" s="3"/>
      <c r="AJ47" s="3"/>
      <c r="AK47" s="20"/>
      <c r="AL47" s="21"/>
    </row>
    <row r="48" spans="1:38" ht="15" customHeight="1" x14ac:dyDescent="0.3">
      <c r="A48" s="16" t="str">
        <f t="shared" si="2"/>
        <v xml:space="preserve"> </v>
      </c>
      <c r="B48" s="82"/>
      <c r="C48" s="83"/>
      <c r="D48" s="84"/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88" t="str">
        <f t="shared" si="1"/>
        <v xml:space="preserve"> </v>
      </c>
      <c r="AH48" s="90" t="str">
        <f t="shared" si="3"/>
        <v xml:space="preserve"> </v>
      </c>
      <c r="AI48" s="3"/>
      <c r="AJ48" s="3"/>
      <c r="AK48" s="20"/>
      <c r="AL48" s="21"/>
    </row>
    <row r="49" spans="1:52" ht="15" customHeight="1" x14ac:dyDescent="0.3">
      <c r="A49" s="16" t="str">
        <f t="shared" si="2"/>
        <v xml:space="preserve"> </v>
      </c>
      <c r="B49" s="82"/>
      <c r="C49" s="83"/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88" t="str">
        <f t="shared" si="1"/>
        <v xml:space="preserve"> </v>
      </c>
      <c r="AH49" s="90" t="str">
        <f t="shared" si="3"/>
        <v xml:space="preserve"> </v>
      </c>
      <c r="AI49" s="3"/>
      <c r="AJ49" s="3"/>
      <c r="AK49" s="20"/>
      <c r="AL49" s="21"/>
    </row>
    <row r="50" spans="1:52" ht="15" customHeight="1" x14ac:dyDescent="0.3">
      <c r="A50" s="16" t="str">
        <f t="shared" si="2"/>
        <v xml:space="preserve"> </v>
      </c>
      <c r="B50" s="82"/>
      <c r="C50" s="83"/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91" t="str">
        <f t="shared" ref="AG50:AG52" si="4">IFERROR(AVERAGE(C50:AF50)," ")</f>
        <v xml:space="preserve"> </v>
      </c>
      <c r="AH50" s="90" t="str">
        <f t="shared" si="3"/>
        <v xml:space="preserve"> </v>
      </c>
      <c r="AI50" s="3"/>
      <c r="AJ50" s="3"/>
      <c r="AK50" s="20"/>
      <c r="AL50" s="21"/>
    </row>
    <row r="51" spans="1:52" ht="15" customHeight="1" x14ac:dyDescent="0.3">
      <c r="A51" s="16" t="str">
        <f t="shared" si="2"/>
        <v xml:space="preserve"> </v>
      </c>
      <c r="B51" s="82"/>
      <c r="C51" s="83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91" t="str">
        <f t="shared" si="4"/>
        <v xml:space="preserve"> </v>
      </c>
      <c r="AH51" s="90" t="str">
        <f t="shared" si="3"/>
        <v xml:space="preserve"> </v>
      </c>
      <c r="AI51" s="3"/>
      <c r="AJ51" s="3"/>
      <c r="AK51" s="20"/>
      <c r="AL51" s="21"/>
    </row>
    <row r="52" spans="1:52" ht="15" customHeight="1" thickBot="1" x14ac:dyDescent="0.35">
      <c r="A52" s="17" t="str">
        <f t="shared" si="2"/>
        <v xml:space="preserve"> </v>
      </c>
      <c r="B52" s="85"/>
      <c r="C52" s="86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1"/>
      <c r="AB52" s="121"/>
      <c r="AC52" s="121"/>
      <c r="AD52" s="121"/>
      <c r="AE52" s="121"/>
      <c r="AF52" s="121"/>
      <c r="AG52" s="91" t="str">
        <f t="shared" si="4"/>
        <v xml:space="preserve"> </v>
      </c>
      <c r="AH52" s="90" t="str">
        <f t="shared" si="3"/>
        <v xml:space="preserve"> </v>
      </c>
      <c r="AI52" s="3"/>
      <c r="AJ52" s="3"/>
      <c r="AK52" s="20"/>
      <c r="AL52" s="21"/>
    </row>
    <row r="53" spans="1:52" ht="18.75" customHeight="1" thickBot="1" x14ac:dyDescent="0.35">
      <c r="A53" s="14"/>
      <c r="B53" s="18" t="s">
        <v>3</v>
      </c>
      <c r="C53" s="72">
        <f>IFERROR(AVERAGE(C3:C52),0)</f>
        <v>2</v>
      </c>
      <c r="D53" s="72">
        <f t="shared" ref="D53:AF53" si="5">IFERROR(AVERAGE(D3:D52),0)</f>
        <v>1.925</v>
      </c>
      <c r="E53" s="72">
        <f t="shared" si="5"/>
        <v>2.0750000000000002</v>
      </c>
      <c r="F53" s="72">
        <f t="shared" si="5"/>
        <v>2.15</v>
      </c>
      <c r="G53" s="72">
        <f t="shared" si="5"/>
        <v>1.925</v>
      </c>
      <c r="H53" s="72">
        <f t="shared" si="5"/>
        <v>2.0499999999999998</v>
      </c>
      <c r="I53" s="72">
        <f t="shared" si="5"/>
        <v>2.2999999999999998</v>
      </c>
      <c r="J53" s="72">
        <f t="shared" si="5"/>
        <v>1.9750000000000001</v>
      </c>
      <c r="K53" s="72">
        <f t="shared" si="5"/>
        <v>2.15</v>
      </c>
      <c r="L53" s="72">
        <f t="shared" si="5"/>
        <v>1.95</v>
      </c>
      <c r="M53" s="72">
        <f t="shared" si="5"/>
        <v>2.0499999999999998</v>
      </c>
      <c r="N53" s="72">
        <f t="shared" si="5"/>
        <v>2.0750000000000002</v>
      </c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  <c r="AG53" s="114">
        <f>IFERROR(AVERAGE(AG3:AG52),0)</f>
        <v>2.0520833333333335</v>
      </c>
      <c r="AH53" s="116"/>
    </row>
    <row r="54" spans="1:52" ht="75" customHeight="1" thickBot="1" x14ac:dyDescent="0.35">
      <c r="A54" s="14"/>
      <c r="B54" s="19" t="s">
        <v>52</v>
      </c>
      <c r="C54" s="73" t="str">
        <f>IF(AND(C53&gt;=1.75,C53&lt;=3),"ÖĞRETİLDİ",IF(AND(C53&lt;=1.74,C53&gt;0),"ÖĞRETİLEMEDİ",IF(C53=0," ")))</f>
        <v>ÖĞRETİLDİ</v>
      </c>
      <c r="D54" s="74" t="str">
        <f t="shared" ref="D54:AF54" si="6">IF(AND(D53&gt;=1.75,D53&lt;=3),"ÖĞRETİLDİ",IF(AND(D53&lt;=1.74,D53&gt;0),"ÖĞRETİLEMEDİ",IF(D53=0," ")))</f>
        <v>ÖĞRETİLDİ</v>
      </c>
      <c r="E54" s="74" t="str">
        <f t="shared" si="6"/>
        <v>ÖĞRETİLDİ</v>
      </c>
      <c r="F54" s="74" t="str">
        <f t="shared" si="6"/>
        <v>ÖĞRETİLDİ</v>
      </c>
      <c r="G54" s="74" t="str">
        <f t="shared" si="6"/>
        <v>ÖĞRETİLDİ</v>
      </c>
      <c r="H54" s="74" t="str">
        <f t="shared" si="6"/>
        <v>ÖĞRETİLDİ</v>
      </c>
      <c r="I54" s="74" t="str">
        <f t="shared" si="6"/>
        <v>ÖĞRETİLDİ</v>
      </c>
      <c r="J54" s="74" t="str">
        <f t="shared" si="6"/>
        <v>ÖĞRETİLDİ</v>
      </c>
      <c r="K54" s="74" t="str">
        <f t="shared" si="6"/>
        <v>ÖĞRETİLDİ</v>
      </c>
      <c r="L54" s="74" t="str">
        <f t="shared" si="6"/>
        <v>ÖĞRETİLDİ</v>
      </c>
      <c r="M54" s="74" t="str">
        <f t="shared" si="6"/>
        <v>ÖĞRETİLDİ</v>
      </c>
      <c r="N54" s="74" t="str">
        <f t="shared" si="6"/>
        <v>ÖĞRETİLDİ</v>
      </c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115"/>
      <c r="AH54" s="117"/>
    </row>
    <row r="55" spans="1:52" ht="15" customHeight="1" thickTop="1" x14ac:dyDescent="0.3">
      <c r="B55" s="1"/>
      <c r="D55" s="4"/>
      <c r="E55" s="4"/>
      <c r="F55" s="4"/>
    </row>
    <row r="56" spans="1:52" s="5" customFormat="1" ht="12.75" hidden="1" customHeight="1" thickTop="1" x14ac:dyDescent="0.3">
      <c r="C56" s="23">
        <v>1</v>
      </c>
      <c r="D56" s="24">
        <v>2</v>
      </c>
      <c r="E56" s="24">
        <v>3</v>
      </c>
      <c r="F56" s="24">
        <v>4</v>
      </c>
      <c r="G56" s="24">
        <v>5</v>
      </c>
      <c r="H56" s="24">
        <v>6</v>
      </c>
      <c r="I56" s="24">
        <v>7</v>
      </c>
      <c r="J56" s="24">
        <v>8</v>
      </c>
      <c r="K56" s="24">
        <v>9</v>
      </c>
      <c r="L56" s="24">
        <v>10</v>
      </c>
      <c r="M56" s="24">
        <v>11</v>
      </c>
      <c r="N56" s="24">
        <v>12</v>
      </c>
      <c r="O56" s="24">
        <v>13</v>
      </c>
      <c r="P56" s="24">
        <v>14</v>
      </c>
      <c r="Q56" s="24">
        <v>15</v>
      </c>
      <c r="R56" s="24">
        <v>16</v>
      </c>
      <c r="S56" s="24">
        <v>17</v>
      </c>
      <c r="T56" s="24">
        <v>18</v>
      </c>
      <c r="U56" s="24">
        <v>19</v>
      </c>
      <c r="V56" s="24">
        <v>20</v>
      </c>
      <c r="W56" s="24">
        <v>21</v>
      </c>
      <c r="X56" s="24">
        <v>22</v>
      </c>
      <c r="Y56" s="24">
        <v>23</v>
      </c>
      <c r="Z56" s="24">
        <v>24</v>
      </c>
      <c r="AA56" s="24">
        <v>25</v>
      </c>
      <c r="AB56" s="24">
        <v>26</v>
      </c>
      <c r="AC56" s="24">
        <v>27</v>
      </c>
      <c r="AD56" s="24">
        <v>28</v>
      </c>
      <c r="AE56" s="24">
        <v>29</v>
      </c>
      <c r="AF56" s="25">
        <v>30</v>
      </c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</row>
    <row r="57" spans="1:52" ht="12.75" hidden="1" customHeight="1" x14ac:dyDescent="0.3">
      <c r="B57" s="1"/>
      <c r="C57" s="27">
        <f>C53</f>
        <v>2</v>
      </c>
      <c r="D57" s="28">
        <f t="shared" ref="D57:AF57" si="7">D53</f>
        <v>1.925</v>
      </c>
      <c r="E57" s="28">
        <f t="shared" si="7"/>
        <v>2.0750000000000002</v>
      </c>
      <c r="F57" s="28">
        <f t="shared" si="7"/>
        <v>2.15</v>
      </c>
      <c r="G57" s="28">
        <f t="shared" si="7"/>
        <v>1.925</v>
      </c>
      <c r="H57" s="28">
        <f t="shared" si="7"/>
        <v>2.0499999999999998</v>
      </c>
      <c r="I57" s="29">
        <f t="shared" si="7"/>
        <v>2.2999999999999998</v>
      </c>
      <c r="J57" s="29">
        <f t="shared" si="7"/>
        <v>1.9750000000000001</v>
      </c>
      <c r="K57" s="29">
        <f t="shared" si="7"/>
        <v>2.15</v>
      </c>
      <c r="L57" s="29">
        <f t="shared" si="7"/>
        <v>1.95</v>
      </c>
      <c r="M57" s="29">
        <f t="shared" si="7"/>
        <v>2.0499999999999998</v>
      </c>
      <c r="N57" s="29">
        <f t="shared" si="7"/>
        <v>2.0750000000000002</v>
      </c>
      <c r="O57" s="29">
        <f t="shared" si="7"/>
        <v>0</v>
      </c>
      <c r="P57" s="29">
        <f t="shared" si="7"/>
        <v>0</v>
      </c>
      <c r="Q57" s="29">
        <f t="shared" si="7"/>
        <v>0</v>
      </c>
      <c r="R57" s="29">
        <f t="shared" si="7"/>
        <v>0</v>
      </c>
      <c r="S57" s="29">
        <f t="shared" si="7"/>
        <v>0</v>
      </c>
      <c r="T57" s="29">
        <f t="shared" si="7"/>
        <v>0</v>
      </c>
      <c r="U57" s="28">
        <f t="shared" si="7"/>
        <v>0</v>
      </c>
      <c r="V57" s="28">
        <f t="shared" si="7"/>
        <v>0</v>
      </c>
      <c r="W57" s="28">
        <f t="shared" si="7"/>
        <v>0</v>
      </c>
      <c r="X57" s="28">
        <f t="shared" si="7"/>
        <v>0</v>
      </c>
      <c r="Y57" s="28">
        <f t="shared" si="7"/>
        <v>0</v>
      </c>
      <c r="Z57" s="28">
        <f t="shared" si="7"/>
        <v>0</v>
      </c>
      <c r="AA57" s="28">
        <f t="shared" si="7"/>
        <v>0</v>
      </c>
      <c r="AB57" s="28">
        <f t="shared" si="7"/>
        <v>0</v>
      </c>
      <c r="AC57" s="28">
        <f t="shared" si="7"/>
        <v>0</v>
      </c>
      <c r="AD57" s="28">
        <f t="shared" si="7"/>
        <v>0</v>
      </c>
      <c r="AE57" s="28">
        <f t="shared" si="7"/>
        <v>0</v>
      </c>
      <c r="AF57" s="30">
        <f t="shared" si="7"/>
        <v>0</v>
      </c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2"/>
    </row>
    <row r="58" spans="1:52" ht="13.95" hidden="1" customHeight="1" thickBot="1" x14ac:dyDescent="0.35">
      <c r="C58" s="33" t="str">
        <f>C2</f>
        <v>BO.1.1.1.1. Yer değiştirme hareketlerini yapar.</v>
      </c>
      <c r="D58" s="34" t="str">
        <f t="shared" ref="D58:AF58" si="8">D2</f>
        <v>BO.1.1.1.2. Dengeleme hareketlerini yapar.</v>
      </c>
      <c r="E58" s="34" t="str">
        <f t="shared" si="8"/>
        <v>BO.1.1.1.3. Nesne kontrolü gerektiren hareketleri yapar.</v>
      </c>
      <c r="F58" s="34" t="str">
        <f t="shared" si="8"/>
        <v>BO.1.1.1.4. İki ve daha fazla hareket becerisini içeren basit kurallı oyunlar oynar.</v>
      </c>
      <c r="G58" s="34" t="str">
        <f t="shared" si="8"/>
        <v xml:space="preserve">BO.1.2.3.1. Bayram, kutlama ve törenlere katılır. </v>
      </c>
      <c r="H58" s="34" t="str">
        <f t="shared" si="8"/>
        <v xml:space="preserve">BO.1.1.1.5. Ritim ve müzik eşliğinde hareket eder. </v>
      </c>
      <c r="I58" s="34" t="str">
        <f t="shared" si="8"/>
        <v xml:space="preserve">BO.1.1.2.1. Vücut bölümlerinin hareketlerini tanımlar. </v>
      </c>
      <c r="J58" s="34" t="str">
        <f t="shared" si="8"/>
        <v xml:space="preserve">BO.1.1.2.2. Kişisel ve genel alanını fark eder. </v>
      </c>
      <c r="K58" s="34" t="str">
        <f t="shared" si="8"/>
        <v xml:space="preserve">BO.1.1.2.3. Verilen bir dizi hareketi, temel hareket beceri gruplarından uygun olanla ilişkilendirir. </v>
      </c>
      <c r="L58" s="34" t="str">
        <f t="shared" si="8"/>
        <v xml:space="preserve">BO.1.1.2.4. Oyunu belirlenen kurallara göre oynar. </v>
      </c>
      <c r="M58" s="34" t="str">
        <f t="shared" si="8"/>
        <v>BO.1.1.3.1. Temel hareketleri yaparken dengesini sağlamak için stratejiler geliştirir</v>
      </c>
      <c r="N58" s="34" t="str">
        <f t="shared" si="8"/>
        <v>BO.1.1.3.2. Oyunda kullanılan basit stratejileri tanımlar.</v>
      </c>
      <c r="O58" s="34">
        <f t="shared" si="8"/>
        <v>0</v>
      </c>
      <c r="P58" s="34">
        <f t="shared" si="8"/>
        <v>0</v>
      </c>
      <c r="Q58" s="34">
        <f t="shared" si="8"/>
        <v>0</v>
      </c>
      <c r="R58" s="34">
        <f t="shared" si="8"/>
        <v>0</v>
      </c>
      <c r="S58" s="34">
        <f t="shared" si="8"/>
        <v>0</v>
      </c>
      <c r="T58" s="34">
        <f t="shared" si="8"/>
        <v>0</v>
      </c>
      <c r="U58" s="34">
        <f t="shared" si="8"/>
        <v>0</v>
      </c>
      <c r="V58" s="34">
        <f t="shared" si="8"/>
        <v>0</v>
      </c>
      <c r="W58" s="34">
        <f t="shared" si="8"/>
        <v>0</v>
      </c>
      <c r="X58" s="34">
        <f t="shared" si="8"/>
        <v>0</v>
      </c>
      <c r="Y58" s="34">
        <f t="shared" si="8"/>
        <v>0</v>
      </c>
      <c r="Z58" s="34">
        <f t="shared" si="8"/>
        <v>0</v>
      </c>
      <c r="AA58" s="34">
        <f t="shared" si="8"/>
        <v>0</v>
      </c>
      <c r="AB58" s="34">
        <f t="shared" si="8"/>
        <v>0</v>
      </c>
      <c r="AC58" s="34">
        <f t="shared" si="8"/>
        <v>0</v>
      </c>
      <c r="AD58" s="34">
        <f t="shared" si="8"/>
        <v>0</v>
      </c>
      <c r="AE58" s="34">
        <f t="shared" si="8"/>
        <v>0</v>
      </c>
      <c r="AF58" s="35">
        <f t="shared" si="8"/>
        <v>0</v>
      </c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2"/>
    </row>
    <row r="59" spans="1:52" ht="13.95" hidden="1" customHeight="1" thickTop="1" thickBot="1" x14ac:dyDescent="0.35"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2"/>
    </row>
    <row r="60" spans="1:52" ht="13.95" hidden="1" customHeight="1" thickTop="1" x14ac:dyDescent="0.3">
      <c r="C60" s="37">
        <f>+$AG$3</f>
        <v>1.3333333333333333</v>
      </c>
      <c r="D60" s="38">
        <f>+$AG$4</f>
        <v>1.9166666666666667</v>
      </c>
      <c r="E60" s="38">
        <f>+$AG$5</f>
        <v>1.75</v>
      </c>
      <c r="F60" s="38">
        <f>+$AG$6</f>
        <v>1.5833333333333333</v>
      </c>
      <c r="G60" s="38">
        <f>+$AG$7</f>
        <v>1.8333333333333333</v>
      </c>
      <c r="H60" s="38">
        <f>+$AG$8</f>
        <v>1.75</v>
      </c>
      <c r="I60" s="38">
        <f>+$AG$9</f>
        <v>1.4166666666666667</v>
      </c>
      <c r="J60" s="38">
        <f>+$AG$10</f>
        <v>2.0833333333333335</v>
      </c>
      <c r="K60" s="38">
        <f>+$AG$11</f>
        <v>2.5</v>
      </c>
      <c r="L60" s="38">
        <f>+$AG$12</f>
        <v>2.8333333333333335</v>
      </c>
      <c r="M60" s="38">
        <f>+$AG$13</f>
        <v>2.25</v>
      </c>
      <c r="N60" s="38">
        <f>+$AG$14</f>
        <v>1.9166666666666667</v>
      </c>
      <c r="O60" s="38">
        <f>+$AG$15</f>
        <v>1.5</v>
      </c>
      <c r="P60" s="38">
        <f>+$AG$16</f>
        <v>1.9166666666666667</v>
      </c>
      <c r="Q60" s="38">
        <f>+$AG$17</f>
        <v>2.25</v>
      </c>
      <c r="R60" s="38">
        <f>+$AG$18</f>
        <v>1.9166666666666667</v>
      </c>
      <c r="S60" s="38">
        <f>+$AG$19</f>
        <v>1.75</v>
      </c>
      <c r="T60" s="38">
        <f>+$AG$20</f>
        <v>2.1666666666666665</v>
      </c>
      <c r="U60" s="38">
        <f>+$AG$21</f>
        <v>2.75</v>
      </c>
      <c r="V60" s="38">
        <f>+$AG$22</f>
        <v>1.8333333333333333</v>
      </c>
      <c r="W60" s="38">
        <f>+$AG$23</f>
        <v>1.9166666666666667</v>
      </c>
      <c r="X60" s="38">
        <f>+$AG$24</f>
        <v>2.75</v>
      </c>
      <c r="Y60" s="38">
        <f>+$AG$25</f>
        <v>2.0833333333333335</v>
      </c>
      <c r="Z60" s="38">
        <f>+$AG$26</f>
        <v>1.5</v>
      </c>
      <c r="AA60" s="38">
        <f>+$AG$27</f>
        <v>1.6666666666666667</v>
      </c>
      <c r="AB60" s="38">
        <f>+$AG$28</f>
        <v>2.0833333333333335</v>
      </c>
      <c r="AC60" s="38">
        <f>+$AG$29</f>
        <v>1.6666666666666667</v>
      </c>
      <c r="AD60" s="38">
        <f>+$AG$30</f>
        <v>1.8333333333333333</v>
      </c>
      <c r="AE60" s="38">
        <f>+$AG$31</f>
        <v>2.4166666666666665</v>
      </c>
      <c r="AF60" s="38">
        <f>+$AG$32</f>
        <v>2.5833333333333335</v>
      </c>
      <c r="AG60" s="38">
        <f>+$AG$33</f>
        <v>2.5</v>
      </c>
      <c r="AH60" s="38">
        <f>+$AG$34</f>
        <v>2.5833333333333335</v>
      </c>
      <c r="AI60" s="38">
        <f>+$AG$35</f>
        <v>2.6666666666666665</v>
      </c>
      <c r="AJ60" s="38">
        <f>+$AG$36</f>
        <v>2.6666666666666665</v>
      </c>
      <c r="AK60" s="38">
        <f>+$AG$37</f>
        <v>2.25</v>
      </c>
      <c r="AL60" s="38">
        <f>+$AG$38</f>
        <v>2</v>
      </c>
      <c r="AM60" s="38">
        <f>+$AG$39</f>
        <v>1.9166666666666667</v>
      </c>
      <c r="AN60" s="38">
        <f>+$AG$40</f>
        <v>2.3333333333333335</v>
      </c>
      <c r="AO60" s="38">
        <f>+$AG$41</f>
        <v>1.5</v>
      </c>
      <c r="AP60" s="38">
        <f>+$AG$42</f>
        <v>1.9166666666666667</v>
      </c>
      <c r="AQ60" s="38" t="str">
        <f>+$AG$43</f>
        <v xml:space="preserve"> </v>
      </c>
      <c r="AR60" s="38" t="str">
        <f>+$AG$44</f>
        <v xml:space="preserve"> </v>
      </c>
      <c r="AS60" s="38" t="str">
        <f>+$AG$45</f>
        <v xml:space="preserve"> </v>
      </c>
      <c r="AT60" s="38" t="str">
        <f>+$AG$46</f>
        <v xml:space="preserve"> </v>
      </c>
      <c r="AU60" s="38" t="str">
        <f>+$AG$47</f>
        <v xml:space="preserve"> </v>
      </c>
      <c r="AV60" s="38" t="str">
        <f>+$AG$48</f>
        <v xml:space="preserve"> </v>
      </c>
      <c r="AW60" s="38" t="str">
        <f>+$AG$49</f>
        <v xml:space="preserve"> </v>
      </c>
      <c r="AX60" s="38" t="str">
        <f>+$AG$50</f>
        <v xml:space="preserve"> </v>
      </c>
      <c r="AY60" s="38" t="str">
        <f>+$AG$51</f>
        <v xml:space="preserve"> </v>
      </c>
      <c r="AZ60" s="39" t="str">
        <f>+$AG$52</f>
        <v xml:space="preserve"> </v>
      </c>
    </row>
    <row r="61" spans="1:52" ht="13.95" hidden="1" customHeight="1" x14ac:dyDescent="0.3">
      <c r="C61" s="40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2"/>
      <c r="AH61" s="42"/>
      <c r="AI61" s="42"/>
      <c r="AJ61" s="42"/>
      <c r="AK61" s="42"/>
      <c r="AL61" s="42"/>
      <c r="AM61" s="42"/>
      <c r="AN61" s="4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3"/>
    </row>
    <row r="62" spans="1:52" ht="13.95" hidden="1" customHeight="1" x14ac:dyDescent="0.3">
      <c r="C62" s="40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2"/>
      <c r="AH62" s="42"/>
      <c r="AI62" s="42"/>
      <c r="AJ62" s="42"/>
      <c r="AK62" s="42"/>
      <c r="AL62" s="42"/>
      <c r="AM62" s="42"/>
      <c r="AN62" s="42"/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3"/>
    </row>
    <row r="63" spans="1:52" ht="13.95" hidden="1" customHeight="1" x14ac:dyDescent="0.3">
      <c r="C63" s="40">
        <v>1</v>
      </c>
      <c r="D63" s="41">
        <v>2</v>
      </c>
      <c r="E63" s="41">
        <v>3</v>
      </c>
      <c r="F63" s="41">
        <v>4</v>
      </c>
      <c r="G63" s="41">
        <v>5</v>
      </c>
      <c r="H63" s="41">
        <v>6</v>
      </c>
      <c r="I63" s="41">
        <v>7</v>
      </c>
      <c r="J63" s="41">
        <v>8</v>
      </c>
      <c r="K63" s="41">
        <v>9</v>
      </c>
      <c r="L63" s="41">
        <v>10</v>
      </c>
      <c r="M63" s="41">
        <v>11</v>
      </c>
      <c r="N63" s="41">
        <v>12</v>
      </c>
      <c r="O63" s="41">
        <v>13</v>
      </c>
      <c r="P63" s="41">
        <v>14</v>
      </c>
      <c r="Q63" s="41">
        <v>15</v>
      </c>
      <c r="R63" s="41">
        <v>16</v>
      </c>
      <c r="S63" s="41">
        <v>17</v>
      </c>
      <c r="T63" s="41">
        <v>18</v>
      </c>
      <c r="U63" s="41">
        <v>19</v>
      </c>
      <c r="V63" s="41">
        <v>20</v>
      </c>
      <c r="W63" s="41">
        <v>21</v>
      </c>
      <c r="X63" s="41">
        <v>22</v>
      </c>
      <c r="Y63" s="41">
        <v>23</v>
      </c>
      <c r="Z63" s="41">
        <v>24</v>
      </c>
      <c r="AA63" s="41">
        <v>25</v>
      </c>
      <c r="AB63" s="41">
        <v>26</v>
      </c>
      <c r="AC63" s="41">
        <v>27</v>
      </c>
      <c r="AD63" s="41">
        <v>28</v>
      </c>
      <c r="AE63" s="41">
        <v>29</v>
      </c>
      <c r="AF63" s="41">
        <v>30</v>
      </c>
      <c r="AG63" s="41">
        <v>31</v>
      </c>
      <c r="AH63" s="41">
        <v>32</v>
      </c>
      <c r="AI63" s="41">
        <v>33</v>
      </c>
      <c r="AJ63" s="41">
        <v>34</v>
      </c>
      <c r="AK63" s="41">
        <v>35</v>
      </c>
      <c r="AL63" s="41">
        <v>36</v>
      </c>
      <c r="AM63" s="41">
        <v>37</v>
      </c>
      <c r="AN63" s="41">
        <v>38</v>
      </c>
      <c r="AO63" s="41">
        <v>39</v>
      </c>
      <c r="AP63" s="41">
        <v>40</v>
      </c>
      <c r="AQ63" s="41">
        <v>41</v>
      </c>
      <c r="AR63" s="41">
        <v>42</v>
      </c>
      <c r="AS63" s="41">
        <v>43</v>
      </c>
      <c r="AT63" s="41">
        <v>44</v>
      </c>
      <c r="AU63" s="41">
        <v>45</v>
      </c>
      <c r="AV63" s="41">
        <v>46</v>
      </c>
      <c r="AW63" s="41">
        <v>47</v>
      </c>
      <c r="AX63" s="41">
        <v>48</v>
      </c>
      <c r="AY63" s="41">
        <v>49</v>
      </c>
      <c r="AZ63" s="44">
        <v>50</v>
      </c>
    </row>
    <row r="64" spans="1:52" ht="13.95" hidden="1" customHeight="1" x14ac:dyDescent="0.3">
      <c r="C64" s="45">
        <f>AG3</f>
        <v>1.3333333333333333</v>
      </c>
      <c r="D64" s="46">
        <f>AG4</f>
        <v>1.9166666666666667</v>
      </c>
      <c r="E64" s="46">
        <f>AG5</f>
        <v>1.75</v>
      </c>
      <c r="F64" s="46">
        <f>AG6</f>
        <v>1.5833333333333333</v>
      </c>
      <c r="G64" s="46">
        <f>AG7</f>
        <v>1.8333333333333333</v>
      </c>
      <c r="H64" s="46">
        <f>AG8</f>
        <v>1.75</v>
      </c>
      <c r="I64" s="46">
        <f>AG9</f>
        <v>1.4166666666666667</v>
      </c>
      <c r="J64" s="46">
        <f>AG10</f>
        <v>2.0833333333333335</v>
      </c>
      <c r="K64" s="46">
        <f>AG11</f>
        <v>2.5</v>
      </c>
      <c r="L64" s="46">
        <f>AG12</f>
        <v>2.8333333333333335</v>
      </c>
      <c r="M64" s="46">
        <f>AG13</f>
        <v>2.25</v>
      </c>
      <c r="N64" s="46">
        <f>AG14</f>
        <v>1.9166666666666667</v>
      </c>
      <c r="O64" s="46">
        <f>AG15</f>
        <v>1.5</v>
      </c>
      <c r="P64" s="46">
        <f>AG16</f>
        <v>1.9166666666666667</v>
      </c>
      <c r="Q64" s="46">
        <f>AG17</f>
        <v>2.25</v>
      </c>
      <c r="R64" s="46">
        <f>AG18</f>
        <v>1.9166666666666667</v>
      </c>
      <c r="S64" s="46">
        <f>AG19</f>
        <v>1.75</v>
      </c>
      <c r="T64" s="46">
        <f>AG20</f>
        <v>2.1666666666666665</v>
      </c>
      <c r="U64" s="46">
        <f>AG21</f>
        <v>2.75</v>
      </c>
      <c r="V64" s="46">
        <f>AG22</f>
        <v>1.8333333333333333</v>
      </c>
      <c r="W64" s="46">
        <f>AG23</f>
        <v>1.9166666666666667</v>
      </c>
      <c r="X64" s="46">
        <f>AG24</f>
        <v>2.75</v>
      </c>
      <c r="Y64" s="46">
        <f>AG25</f>
        <v>2.0833333333333335</v>
      </c>
      <c r="Z64" s="46">
        <f>AG26</f>
        <v>1.5</v>
      </c>
      <c r="AA64" s="46">
        <f>AG27</f>
        <v>1.6666666666666667</v>
      </c>
      <c r="AB64" s="46">
        <f>AG28</f>
        <v>2.0833333333333335</v>
      </c>
      <c r="AC64" s="46">
        <f>AG29</f>
        <v>1.6666666666666667</v>
      </c>
      <c r="AD64" s="46">
        <f>AG30</f>
        <v>1.8333333333333333</v>
      </c>
      <c r="AE64" s="46">
        <f>AG31</f>
        <v>2.4166666666666665</v>
      </c>
      <c r="AF64" s="46">
        <f>AG32</f>
        <v>2.5833333333333335</v>
      </c>
      <c r="AG64" s="47">
        <f>AG33</f>
        <v>2.5</v>
      </c>
      <c r="AH64" s="47">
        <f>AG34</f>
        <v>2.5833333333333335</v>
      </c>
      <c r="AI64" s="47">
        <f>AG35</f>
        <v>2.6666666666666665</v>
      </c>
      <c r="AJ64" s="47">
        <f>AG36</f>
        <v>2.6666666666666665</v>
      </c>
      <c r="AK64" s="47">
        <f>AG37</f>
        <v>2.25</v>
      </c>
      <c r="AL64" s="47">
        <f>AG38</f>
        <v>2</v>
      </c>
      <c r="AM64" s="47">
        <f>AG39</f>
        <v>1.9166666666666667</v>
      </c>
      <c r="AN64" s="47">
        <f>AG40</f>
        <v>2.3333333333333335</v>
      </c>
      <c r="AO64" s="47">
        <f>AG41</f>
        <v>1.5</v>
      </c>
      <c r="AP64" s="47">
        <f>AG42</f>
        <v>1.9166666666666667</v>
      </c>
      <c r="AQ64" s="47" t="str">
        <f>AG43</f>
        <v xml:space="preserve"> </v>
      </c>
      <c r="AR64" s="47" t="str">
        <f>AG44</f>
        <v xml:space="preserve"> </v>
      </c>
      <c r="AS64" s="47" t="str">
        <f>AG45</f>
        <v xml:space="preserve"> </v>
      </c>
      <c r="AT64" s="47" t="str">
        <f>AG46</f>
        <v xml:space="preserve"> </v>
      </c>
      <c r="AU64" s="47" t="str">
        <f>AG47</f>
        <v xml:space="preserve"> </v>
      </c>
      <c r="AV64" s="47" t="str">
        <f>AG48</f>
        <v xml:space="preserve"> </v>
      </c>
      <c r="AW64" s="47" t="str">
        <f>AG49</f>
        <v xml:space="preserve"> </v>
      </c>
      <c r="AX64" s="47" t="str">
        <f>AG50</f>
        <v xml:space="preserve"> </v>
      </c>
      <c r="AY64" s="47" t="str">
        <f>AG51</f>
        <v xml:space="preserve"> </v>
      </c>
      <c r="AZ64" s="30" t="str">
        <f>AG52</f>
        <v xml:space="preserve"> </v>
      </c>
    </row>
    <row r="65" spans="3:52" ht="13.95" hidden="1" customHeight="1" thickBot="1" x14ac:dyDescent="0.35">
      <c r="C65" s="33" t="str">
        <f>B3</f>
        <v>ALİ</v>
      </c>
      <c r="D65" s="34" t="str">
        <f>B4</f>
        <v>VELİ</v>
      </c>
      <c r="E65" s="34" t="str">
        <f>B5</f>
        <v>MEHMET</v>
      </c>
      <c r="F65" s="34" t="str">
        <f>B6</f>
        <v>EMİR</v>
      </c>
      <c r="G65" s="34" t="str">
        <f>B7</f>
        <v>MERVE</v>
      </c>
      <c r="H65" s="34" t="str">
        <f>B8</f>
        <v>NEDİM</v>
      </c>
      <c r="I65" s="34" t="str">
        <f>B9</f>
        <v>MUMİN</v>
      </c>
      <c r="J65" s="34" t="str">
        <f>B10</f>
        <v>EMRE</v>
      </c>
      <c r="K65" s="34" t="str">
        <f>B11</f>
        <v>ELİF</v>
      </c>
      <c r="L65" s="34" t="str">
        <f>B12</f>
        <v>DENİZ</v>
      </c>
      <c r="M65" s="34" t="str">
        <f>B13</f>
        <v>AKİF</v>
      </c>
      <c r="N65" s="34" t="str">
        <f>B14</f>
        <v>ELMİRA</v>
      </c>
      <c r="O65" s="34" t="str">
        <f>B15</f>
        <v>EMİNE</v>
      </c>
      <c r="P65" s="34" t="str">
        <f>B16</f>
        <v>EMRİYE</v>
      </c>
      <c r="Q65" s="34" t="str">
        <f>B17</f>
        <v>DAVUT</v>
      </c>
      <c r="R65" s="34" t="str">
        <f>B18</f>
        <v>RIFAT</v>
      </c>
      <c r="S65" s="34" t="str">
        <f>B19</f>
        <v>REYHAN</v>
      </c>
      <c r="T65" s="34" t="str">
        <f>B20</f>
        <v>AHMET</v>
      </c>
      <c r="U65" s="34" t="str">
        <f>B21</f>
        <v>ZİYA</v>
      </c>
      <c r="V65" s="34" t="str">
        <f>B22</f>
        <v>ÖZTÜRK</v>
      </c>
      <c r="W65" s="34" t="str">
        <f>B23</f>
        <v>AYŞE</v>
      </c>
      <c r="X65" s="34" t="str">
        <f>B24</f>
        <v>SEHER</v>
      </c>
      <c r="Y65" s="34" t="str">
        <f>B25</f>
        <v>NURDAN</v>
      </c>
      <c r="Z65" s="34" t="str">
        <f>B26</f>
        <v>MUSTAFA</v>
      </c>
      <c r="AA65" s="34" t="str">
        <f>B27</f>
        <v>SALİH</v>
      </c>
      <c r="AB65" s="34" t="str">
        <f>B28</f>
        <v>SALİM</v>
      </c>
      <c r="AC65" s="34" t="str">
        <f>B29</f>
        <v>COŞKUN</v>
      </c>
      <c r="AD65" s="34" t="str">
        <f>B30</f>
        <v>MUHİTTİN</v>
      </c>
      <c r="AE65" s="34" t="str">
        <f>B31</f>
        <v>AYDIN</v>
      </c>
      <c r="AF65" s="34" t="str">
        <f>B32</f>
        <v>BİLGE</v>
      </c>
      <c r="AG65" s="48" t="str">
        <f>B33</f>
        <v>BİLGİ</v>
      </c>
      <c r="AH65" s="48" t="str">
        <f>B34</f>
        <v>İSHAK</v>
      </c>
      <c r="AI65" s="48" t="str">
        <f>B35</f>
        <v>MURAT</v>
      </c>
      <c r="AJ65" s="48" t="str">
        <f>B36</f>
        <v>RAMAZAN</v>
      </c>
      <c r="AK65" s="48" t="str">
        <f>B37</f>
        <v>SERCAN</v>
      </c>
      <c r="AL65" s="48" t="str">
        <f>B38</f>
        <v>SELİM</v>
      </c>
      <c r="AM65" s="48" t="str">
        <f>B39</f>
        <v>SENA</v>
      </c>
      <c r="AN65" s="48" t="str">
        <f>B40</f>
        <v>SİNAN</v>
      </c>
      <c r="AO65" s="48" t="str">
        <f>B41</f>
        <v>HÜSEYİN</v>
      </c>
      <c r="AP65" s="48" t="str">
        <f>B42</f>
        <v>RAHMİ</v>
      </c>
      <c r="AQ65" s="48">
        <f>B43</f>
        <v>0</v>
      </c>
      <c r="AR65" s="48">
        <f>B44</f>
        <v>0</v>
      </c>
      <c r="AS65" s="48">
        <f>B45</f>
        <v>0</v>
      </c>
      <c r="AT65" s="48">
        <f>B46</f>
        <v>0</v>
      </c>
      <c r="AU65" s="48">
        <f>B47</f>
        <v>0</v>
      </c>
      <c r="AV65" s="48">
        <f>B48</f>
        <v>0</v>
      </c>
      <c r="AW65" s="48">
        <f>B49</f>
        <v>0</v>
      </c>
      <c r="AX65" s="48">
        <f>B50</f>
        <v>0</v>
      </c>
      <c r="AY65" s="48">
        <f>B51</f>
        <v>0</v>
      </c>
      <c r="AZ65" s="49">
        <f>B52</f>
        <v>0</v>
      </c>
    </row>
    <row r="66" spans="3:52" ht="13.95" hidden="1" customHeight="1" thickTop="1" x14ac:dyDescent="0.3"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  <c r="AW66" s="31"/>
      <c r="AX66" s="31"/>
      <c r="AY66" s="31"/>
      <c r="AZ66" s="32"/>
    </row>
    <row r="67" spans="3:52" ht="13.8" hidden="1" thickBot="1" x14ac:dyDescent="0.35">
      <c r="C67" s="32"/>
      <c r="D67" s="32"/>
      <c r="E67" s="32"/>
      <c r="F67" s="32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2"/>
      <c r="AT67" s="32"/>
      <c r="AU67" s="32"/>
      <c r="AV67" s="32"/>
      <c r="AW67" s="32"/>
      <c r="AX67" s="32"/>
      <c r="AY67" s="32"/>
      <c r="AZ67" s="32"/>
    </row>
    <row r="68" spans="3:52" ht="13.8" hidden="1" thickTop="1" x14ac:dyDescent="0.3">
      <c r="C68" s="50">
        <f>LARGE($C$53:$AF$53,1)</f>
        <v>2.2999999999999998</v>
      </c>
      <c r="D68" s="51">
        <f>MATCH(C68,$C$53:$AF$53,0)</f>
        <v>7</v>
      </c>
      <c r="E68" s="52">
        <f>D68</f>
        <v>7</v>
      </c>
      <c r="F68" s="51" t="e">
        <f ca="1">HLOOKUP(C68,OFFSET(C53,0,G68,4,30-G68),4,0)</f>
        <v>#N/A</v>
      </c>
      <c r="G68" s="53">
        <f>MATCH(C68,C53:AF53,0)</f>
        <v>7</v>
      </c>
      <c r="H68" s="32"/>
      <c r="I68" s="54">
        <f>SMALL($C$53:$AF$53,1)</f>
        <v>1.925</v>
      </c>
      <c r="J68" s="51">
        <f>MATCH(I68,$C$53:$AF$53,0)</f>
        <v>2</v>
      </c>
      <c r="K68" s="52">
        <f>J68</f>
        <v>2</v>
      </c>
      <c r="L68" s="51">
        <f ca="1">HLOOKUP(I68,OFFSET(C53,0,M68,4,30-M68),4,0)</f>
        <v>5</v>
      </c>
      <c r="M68" s="53">
        <f>MATCH(I68,C53:AF53,0)</f>
        <v>2</v>
      </c>
      <c r="N68" s="32"/>
      <c r="O68" s="32"/>
      <c r="P68" s="32"/>
      <c r="Q68" s="50">
        <f>LARGE($AG$3:$AG$52,1)</f>
        <v>2.8333333333333335</v>
      </c>
      <c r="R68" s="51">
        <f>MATCH(Q68,C60:AZ60,0)</f>
        <v>10</v>
      </c>
      <c r="S68" s="52">
        <f>R68</f>
        <v>10</v>
      </c>
      <c r="T68" s="51" t="e">
        <f ca="1">HLOOKUP(Q68,OFFSET(C60,0,U68,4,50-U68),4,0)</f>
        <v>#N/A</v>
      </c>
      <c r="U68" s="53">
        <f>MATCH(Q68,AG3:AG52,0)</f>
        <v>10</v>
      </c>
      <c r="V68" s="32"/>
      <c r="W68" s="54">
        <f>SMALL($AG$3:$AG$52,1)</f>
        <v>1.3333333333333333</v>
      </c>
      <c r="X68" s="51">
        <f>MATCH(W68,C60:AZ60,0)</f>
        <v>1</v>
      </c>
      <c r="Y68" s="52">
        <f>X68</f>
        <v>1</v>
      </c>
      <c r="Z68" s="51" t="e">
        <f ca="1">HLOOKUP(W68,OFFSET(C60,0,AA68,4,50-AA68),4,0)</f>
        <v>#N/A</v>
      </c>
      <c r="AA68" s="53">
        <f>MATCH(W68,AG3:AG52,0)</f>
        <v>1</v>
      </c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  <c r="AO68" s="32"/>
      <c r="AP68" s="32"/>
      <c r="AQ68" s="32"/>
      <c r="AR68" s="32"/>
      <c r="AS68" s="32"/>
      <c r="AT68" s="32"/>
      <c r="AU68" s="32"/>
      <c r="AV68" s="32"/>
      <c r="AW68" s="32"/>
      <c r="AX68" s="32"/>
      <c r="AY68" s="32"/>
      <c r="AZ68" s="32"/>
    </row>
    <row r="69" spans="3:52" hidden="1" x14ac:dyDescent="0.3">
      <c r="C69" s="27">
        <f>LARGE($C$53:$AF$53,2)</f>
        <v>2.15</v>
      </c>
      <c r="D69" s="55">
        <f t="shared" ref="D69:D70" si="9">MATCH(C69,$C$53:$AF$53,0)</f>
        <v>4</v>
      </c>
      <c r="E69" s="56">
        <f>IF(D68=D69,F68,D69)</f>
        <v>4</v>
      </c>
      <c r="F69" s="55">
        <f ca="1">HLOOKUP(C69,OFFSET(C53,0,G69,4,30-G69),4,0)</f>
        <v>9</v>
      </c>
      <c r="G69" s="43">
        <f>MATCH(C69,C53:AF53,0)</f>
        <v>4</v>
      </c>
      <c r="H69" s="32"/>
      <c r="I69" s="57">
        <f>SMALL($C$53:$AF$53,2)</f>
        <v>1.925</v>
      </c>
      <c r="J69" s="55">
        <f t="shared" ref="J69:J70" si="10">MATCH(I69,$C$53:$AF$53,0)</f>
        <v>2</v>
      </c>
      <c r="K69" s="56">
        <f ca="1">IF(J68=J69,L68,J69)</f>
        <v>5</v>
      </c>
      <c r="L69" s="55">
        <f ca="1">HLOOKUP(I69,OFFSET(C53,0,M69,4,30-M69),4,0)</f>
        <v>5</v>
      </c>
      <c r="M69" s="43">
        <f>MATCH(I69,C53:AF53,0)</f>
        <v>2</v>
      </c>
      <c r="N69" s="32"/>
      <c r="O69" s="32"/>
      <c r="P69" s="32"/>
      <c r="Q69" s="27">
        <f>LARGE($AG$3:$AG$52,2)</f>
        <v>2.75</v>
      </c>
      <c r="R69" s="55">
        <f>MATCH(Q69,C60:AZ60,0)</f>
        <v>19</v>
      </c>
      <c r="S69" s="56">
        <f>IF(R68=R69,T68,R69)</f>
        <v>19</v>
      </c>
      <c r="T69" s="55">
        <f ca="1">HLOOKUP(Q69,OFFSET(C60,0,U69,4,50-U69),4,0)</f>
        <v>22</v>
      </c>
      <c r="U69" s="43">
        <f>MATCH(Q69,AG3:AG52,0)</f>
        <v>19</v>
      </c>
      <c r="V69" s="32"/>
      <c r="W69" s="57">
        <f>SMALL($AG$3:$AG$52,2)</f>
        <v>1.4166666666666667</v>
      </c>
      <c r="X69" s="55">
        <f>MATCH(W69,C60:AZ60,0)</f>
        <v>7</v>
      </c>
      <c r="Y69" s="56">
        <f>IF(X68=X69,Z68,X69)</f>
        <v>7</v>
      </c>
      <c r="Z69" s="55" t="e">
        <f ca="1">HLOOKUP(W69,OFFSET(C60,0,AA69,4,50-AA69),4,0)</f>
        <v>#N/A</v>
      </c>
      <c r="AA69" s="43">
        <f>MATCH(W69,AG3:AG52,0)</f>
        <v>7</v>
      </c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  <c r="AO69" s="32"/>
      <c r="AP69" s="32"/>
      <c r="AQ69" s="32"/>
      <c r="AR69" s="32"/>
      <c r="AS69" s="32"/>
      <c r="AT69" s="32"/>
      <c r="AU69" s="32"/>
      <c r="AV69" s="32"/>
      <c r="AW69" s="32"/>
      <c r="AX69" s="32"/>
      <c r="AY69" s="32"/>
      <c r="AZ69" s="32"/>
    </row>
    <row r="70" spans="3:52" ht="13.8" hidden="1" thickBot="1" x14ac:dyDescent="0.35">
      <c r="C70" s="58">
        <f>LARGE($C$53:$AF$53,3)</f>
        <v>2.15</v>
      </c>
      <c r="D70" s="59">
        <f t="shared" si="9"/>
        <v>4</v>
      </c>
      <c r="E70" s="60">
        <f ca="1">IF(D69=D70,F69,D70)</f>
        <v>9</v>
      </c>
      <c r="F70" s="59">
        <f ca="1">HLOOKUP(C70,OFFSET(C53,0,G70,4,30-G70),4,0)</f>
        <v>9</v>
      </c>
      <c r="G70" s="49">
        <f>MATCH(C70,C53:AF53,0)</f>
        <v>4</v>
      </c>
      <c r="H70" s="32"/>
      <c r="I70" s="61">
        <f>SMALL($C$53:$AF$53,3)</f>
        <v>1.95</v>
      </c>
      <c r="J70" s="59">
        <f t="shared" si="10"/>
        <v>10</v>
      </c>
      <c r="K70" s="60">
        <f>IF(J69=J70,L69,J70)</f>
        <v>10</v>
      </c>
      <c r="L70" s="59" t="e">
        <f ca="1">HLOOKUP(I70,OFFSET(C53,0,M70,4,30-M70),4,0)</f>
        <v>#N/A</v>
      </c>
      <c r="M70" s="49">
        <f>MATCH(I70,C53:AF53,0)</f>
        <v>10</v>
      </c>
      <c r="N70" s="32"/>
      <c r="O70" s="32"/>
      <c r="P70" s="32"/>
      <c r="Q70" s="58">
        <f>LARGE($AG$3:$AG$52,3)</f>
        <v>2.75</v>
      </c>
      <c r="R70" s="59">
        <f>MATCH(Q70,C60:AZ60,0)</f>
        <v>19</v>
      </c>
      <c r="S70" s="60">
        <f ca="1">IF(R69=R70,T69,R70)</f>
        <v>22</v>
      </c>
      <c r="T70" s="59">
        <f ca="1">HLOOKUP(Q70,OFFSET(C60,0,U70,4,50-U70),4,0)</f>
        <v>22</v>
      </c>
      <c r="U70" s="49">
        <f>MATCH(Q70,AG3:AG52,0)</f>
        <v>19</v>
      </c>
      <c r="V70" s="32"/>
      <c r="W70" s="61">
        <f>SMALL($AG$3:$AG$52,3)</f>
        <v>1.5</v>
      </c>
      <c r="X70" s="59">
        <f>MATCH(W70,C60:AZ60,0)</f>
        <v>13</v>
      </c>
      <c r="Y70" s="60">
        <f>IF(X69=X70,Z69,X70)</f>
        <v>13</v>
      </c>
      <c r="Z70" s="59">
        <f ca="1">HLOOKUP(W70,OFFSET(C60,0,AA70,4,50-AA70),4,0)</f>
        <v>24</v>
      </c>
      <c r="AA70" s="49">
        <f>MATCH(W70,AG3:AG52,0)</f>
        <v>13</v>
      </c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2"/>
    </row>
  </sheetData>
  <sheetProtection algorithmName="SHA-512" hashValue="TimaEIXUqGI01xFAlECF8GBsVunzixTaUw3i1viEHDK2ioSxFS2HGoh99ozeo/TIVm2ctkyopxGG1+rklvqHbw==" saltValue="E50yjqMebp50ZdOOVOluAQ==" spinCount="100000" sheet="1" formatColumns="0" formatRows="0" insertColumns="0" insertRows="0" deleteColumns="0" deleteRows="0"/>
  <mergeCells count="2">
    <mergeCell ref="AG53:AG54"/>
    <mergeCell ref="AH53:AH54"/>
  </mergeCells>
  <printOptions horizontalCentered="1" verticalCentered="1"/>
  <pageMargins left="0.19685039370078741" right="0.19685039370078741" top="0.39370078740157483" bottom="0.39370078740157483" header="0.31496062992125984" footer="0.31496062992125984"/>
  <pageSetup paperSize="9" scale="52" orientation="landscape" r:id="rId1"/>
  <headerFooter>
    <oddFooter>&amp;L&amp;1#&amp;"Calibri"&amp;10&amp;K737373Hizmete Özel / Confidential</oddFooter>
  </headerFooter>
  <ignoredErrors>
    <ignoredError sqref="F68:F70 Z68:Z70" evalErro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2</vt:i4>
      </vt:variant>
    </vt:vector>
  </HeadingPairs>
  <TitlesOfParts>
    <vt:vector size="4" baseType="lpstr">
      <vt:lpstr>RAPOR</vt:lpstr>
      <vt:lpstr>VERİLER</vt:lpstr>
      <vt:lpstr>RAPOR!Yazdırma_Alanı</vt:lpstr>
      <vt:lpstr>VERİLER!Yazdırma_Alanı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Muhammet Bozkurt</dc:creator>
  <cp:lastModifiedBy>sinoplu</cp:lastModifiedBy>
  <cp:lastPrinted>2019-12-09T18:19:51Z</cp:lastPrinted>
  <dcterms:created xsi:type="dcterms:W3CDTF">2019-09-10T05:38:35Z</dcterms:created>
  <dcterms:modified xsi:type="dcterms:W3CDTF">2019-12-09T20:31:20Z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5c1ba3f-15a7-4d07-9409-0e5b83959dc8_Enabled">
    <vt:lpwstr>True</vt:lpwstr>
  </property>
  <property fmtid="{D5CDD505-2E9C-101B-9397-08002B2CF9AE}" pid="3" name="MSIP_Label_b5c1ba3f-15a7-4d07-9409-0e5b83959dc8_SiteId">
    <vt:lpwstr>c490a67c-dea0-4aaa-ae0f-f99bae3aceb9</vt:lpwstr>
  </property>
  <property fmtid="{D5CDD505-2E9C-101B-9397-08002B2CF9AE}" pid="4" name="MSIP_Label_b5c1ba3f-15a7-4d07-9409-0e5b83959dc8_Owner">
    <vt:lpwstr>05467@tupras.com.tr</vt:lpwstr>
  </property>
  <property fmtid="{D5CDD505-2E9C-101B-9397-08002B2CF9AE}" pid="5" name="MSIP_Label_b5c1ba3f-15a7-4d07-9409-0e5b83959dc8_SetDate">
    <vt:lpwstr>2019-09-13T19:57:59.2817500Z</vt:lpwstr>
  </property>
  <property fmtid="{D5CDD505-2E9C-101B-9397-08002B2CF9AE}" pid="6" name="MSIP_Label_b5c1ba3f-15a7-4d07-9409-0e5b83959dc8_Name">
    <vt:lpwstr>Hizmete Özel</vt:lpwstr>
  </property>
  <property fmtid="{D5CDD505-2E9C-101B-9397-08002B2CF9AE}" pid="7" name="MSIP_Label_b5c1ba3f-15a7-4d07-9409-0e5b83959dc8_Application">
    <vt:lpwstr>Microsoft Azure Information Protection</vt:lpwstr>
  </property>
  <property fmtid="{D5CDD505-2E9C-101B-9397-08002B2CF9AE}" pid="8" name="MSIP_Label_b5c1ba3f-15a7-4d07-9409-0e5b83959dc8_ActionId">
    <vt:lpwstr>bc928ccb-b255-4ae8-8510-b744cc764e9a</vt:lpwstr>
  </property>
  <property fmtid="{D5CDD505-2E9C-101B-9397-08002B2CF9AE}" pid="9" name="MSIP_Label_b5c1ba3f-15a7-4d07-9409-0e5b83959dc8_Extended_MSFT_Method">
    <vt:lpwstr>Automatic</vt:lpwstr>
  </property>
  <property fmtid="{D5CDD505-2E9C-101B-9397-08002B2CF9AE}" pid="10" name="Sensitivity">
    <vt:lpwstr>Hizmete Özel</vt:lpwstr>
  </property>
</Properties>
</file>