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1.Sınıf\"/>
    </mc:Choice>
  </mc:AlternateContent>
  <xr:revisionPtr revIDLastSave="0" documentId="8_{B0011B34-18E8-4D3D-AA23-DB89AE02B4F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U60" i="2" s="1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7" i="2" l="1"/>
  <c r="K54" i="2"/>
  <c r="K57" i="2"/>
  <c r="AC57" i="2"/>
  <c r="Y57" i="2"/>
  <c r="U57" i="2"/>
  <c r="Q57" i="2"/>
  <c r="M54" i="2"/>
  <c r="M57" i="2"/>
  <c r="E54" i="2"/>
  <c r="E57" i="2"/>
  <c r="AB57" i="2"/>
  <c r="X57" i="2"/>
  <c r="T57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<sst xmlns="http://schemas.openxmlformats.org/spreadsheetml/2006/main" count="77" uniqueCount="71">
  <si>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</si>
  <si>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</si>
  <si>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</si>
  <si>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</si>
  <si>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</si>
  <si>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</si>
  <si>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</si>
  <si>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</si>
  <si>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</si>
  <si>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</si>
  <si>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</si>
  <si>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</si>
  <si>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</si>
  <si>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</si>
  <si>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</si>
  <si>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</si>
  <si>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</si>
  <si>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</si>
  <si>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</si>
  <si>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</si>
  <si>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</si>
  <si>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</si>
  <si>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</si>
  <si>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</si>
  <si>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</si>
  <si>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</si>
  <si>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</si>
  <si>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</si>
  <si>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</si>
  <si>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</si>
  <si>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</si>
  <si>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</si>
  <si>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</si>
  <si>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</si>
  <si>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</si>
  <si>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</si>
  <si>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</si>
  <si>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</si>
  <si>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</si>
  <si>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</si>
  <si>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</si>
  <si>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</si>
  <si>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</si>
  <si>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</si>
  <si>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</si>
  <si>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</si>
  <si>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</si>
  <si>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</si>
  <si>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</si>
  <si>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</si>
  <si>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</si>
  <si>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</si>
  <si>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</si>
  <si>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</si>
  <si>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</si>
  <si>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</si>
  <si>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</si>
  <si>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Mü.1.A.2. İstiklâl Marşı’nı saygıyla dinler.</t>
  </si>
  <si>
    <t>Mü.1.D.1. İstiklâl Marşı’na saygı gösterir.</t>
  </si>
  <si>
    <t>Mü.1.A.7. Ses ve nefes çalışmaları yapar</t>
  </si>
  <si>
    <t>Mü.1.A.9. Vücudunu ritim çalgısı gibi kullanır.</t>
  </si>
  <si>
    <t>Mü.1.A.4 Çevresinde duyduğu sesleri taklit eder.</t>
  </si>
  <si>
    <t>Mü.1.A.10. Belirli gün ve haftalarla ilgili müzik etkinliklerine katılır.</t>
  </si>
  <si>
    <t>Mü.1.A.3. Çevresindeki ses kaynaklarını ayırt eder.</t>
  </si>
  <si>
    <t>Mü.1.A.6. Düzenli ve düzensiz sesleri birbirinden ayırt eder.</t>
  </si>
  <si>
    <t>Mü.1.B.1. Müzik çalışmalarını gerçekleştirdiği ortamı tanır.</t>
  </si>
  <si>
    <t>Mü.1.B.2. Çevresindeki varlıkları hareket hızlarıyla ayırt eder.</t>
  </si>
  <si>
    <t>Mü.1.B.3. Müziklere uygun hızda hareket eder.</t>
  </si>
  <si>
    <t>Mü.1.C.2. Oluşturduğu ritim çalgısıyla öğrendiği müziklere eşlik eder.</t>
  </si>
  <si>
    <t>Mü.1.C.3. Basit ritmik yapıdaki ezgileri harekete dönüştürür.</t>
  </si>
  <si>
    <t>2019-2020 Eğitim Öğretim Yılı
1.Dönem 
1.Sınıf Müzik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</si>
</sst>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8" t="s">
        <v>54</v>
      </c>
      <c r="C1" s="99"/>
      <c r="D1" s="99"/>
      <c r="E1" s="99"/>
      <c r="F1" s="100"/>
    </row>
    <row r="2" spans="2:6" ht="30.75" customHeight="1" x14ac:dyDescent="0.3">
      <c r="B2" s="104" t="s">
        <v>48</v>
      </c>
      <c r="C2" s="105"/>
      <c r="D2" s="22" t="s">
        <v>45</v>
      </c>
      <c r="E2" s="22" t="s">
        <v>46</v>
      </c>
      <c r="F2" s="13"/>
    </row>
    <row r="3" spans="2:6" ht="30" customHeight="1" x14ac:dyDescent="0.3">
      <c r="B3" s="103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9" t="s">
        <v>70</v>
      </c>
    </row>
    <row r="4" spans="2:6" ht="30" customHeight="1" x14ac:dyDescent="0.3">
      <c r="B4" s="103"/>
      <c r="C4" s="63" t="s">
        <v>43</v>
      </c>
      <c r="D4" s="65" t="str">
        <f>HLOOKUP(VERİLER!E68,VERİLER!$C$56:$AF$58,3,0)</f>
        <v>Mü.1.A.3. Çevresindeki ses kaynaklarını ayırt eder.</v>
      </c>
      <c r="E4" s="65" t="str">
        <f>HLOOKUP(VERİLER!E69,VERİLER!$C$56:$AF$58,3,0)</f>
        <v>Mü.1.C.3. Basit ritmik yapıdaki ezgileri harekete dönüştürür.</v>
      </c>
      <c r="F4" s="110"/>
    </row>
    <row r="5" spans="2:6" ht="19.95" customHeight="1" x14ac:dyDescent="0.3">
      <c r="B5" s="115"/>
      <c r="C5" s="116"/>
      <c r="D5" s="116"/>
      <c r="E5" s="117"/>
      <c r="F5" s="110"/>
    </row>
    <row r="6" spans="2:6" ht="30" customHeight="1" x14ac:dyDescent="0.3">
      <c r="B6" s="103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10"/>
    </row>
    <row r="7" spans="2:6" ht="30" customHeight="1" x14ac:dyDescent="0.3">
      <c r="B7" s="103"/>
      <c r="C7" s="63" t="s">
        <v>43</v>
      </c>
      <c r="D7" s="65" t="str">
        <f>HLOOKUP(VERİLER!K68,VERİLER!$C$56:$AF$58,3,0)</f>
        <v>Mü.1.D.1. İstiklâl Marşı’na saygı gösterir.</v>
      </c>
      <c r="E7" s="65" t="str">
        <f ca="1">HLOOKUP(VERİLER!K69,VERİLER!$C$56:$AF$58,3,0)</f>
        <v>Mü.1.A.4 Çevresinde duyduğu sesleri taklit eder.</v>
      </c>
      <c r="F7" s="111"/>
    </row>
    <row r="8" spans="2:6" ht="19.95" customHeight="1" x14ac:dyDescent="0.3">
      <c r="B8" s="106"/>
      <c r="C8" s="107"/>
      <c r="D8" s="107"/>
      <c r="E8" s="107"/>
      <c r="F8" s="108"/>
    </row>
    <row r="9" spans="2:6" ht="30" customHeight="1" x14ac:dyDescent="0.3">
      <c r="B9" s="103" t="s">
        <v>50</v>
      </c>
      <c r="C9" s="63" t="s">
        <v>42</v>
      </c>
      <c r="D9" s="64">
        <f>IFERROR(LARGE(VERİLER!AG3:AG52,1),0)</f>
        <v>2.8461538461538463</v>
      </c>
      <c r="E9" s="64">
        <f>IFERROR(LARGE(VERİLER!AG3:AG52,2),0)</f>
        <v>2.7692307692307692</v>
      </c>
      <c r="F9" s="112" t="s">
        <v>56</v>
      </c>
    </row>
    <row r="10" spans="2:6" ht="30" customHeight="1" x14ac:dyDescent="0.3">
      <c r="B10" s="103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13"/>
    </row>
    <row r="11" spans="2:6" ht="19.95" customHeight="1" x14ac:dyDescent="0.3">
      <c r="B11" s="66"/>
      <c r="C11" s="67"/>
      <c r="D11" s="67"/>
      <c r="E11" s="67"/>
      <c r="F11" s="113"/>
    </row>
    <row r="12" spans="2:6" ht="30" customHeight="1" x14ac:dyDescent="0.3">
      <c r="B12" s="103" t="s">
        <v>51</v>
      </c>
      <c r="C12" s="63" t="s">
        <v>42</v>
      </c>
      <c r="D12" s="64">
        <f>IFERROR(SMALL(VERİLER!AG3:AG52,1),0)</f>
        <v>1.3076923076923077</v>
      </c>
      <c r="E12" s="64">
        <f>IFERROR(SMALL(VERİLER!AG3:AG52,2),0)</f>
        <v>1.4615384615384615</v>
      </c>
      <c r="F12" s="113"/>
    </row>
    <row r="13" spans="2:6" ht="30" customHeight="1" x14ac:dyDescent="0.3">
      <c r="B13" s="103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4"/>
    </row>
    <row r="14" spans="2:6" ht="19.95" customHeight="1" x14ac:dyDescent="0.3">
      <c r="B14" s="106"/>
      <c r="C14" s="107"/>
      <c r="D14" s="107"/>
      <c r="E14" s="107"/>
      <c r="F14" s="108"/>
    </row>
    <row r="15" spans="2:6" ht="30" customHeight="1" thickBot="1" x14ac:dyDescent="0.35">
      <c r="B15" s="68" t="s">
        <v>53</v>
      </c>
      <c r="C15" s="69">
        <f>+VERİLER!AG53</f>
        <v>2.0673076923076912</v>
      </c>
      <c r="D15" s="101" t="s">
        <v>55</v>
      </c>
      <c r="E15" s="101"/>
      <c r="F15" s="102"/>
    </row>
    <row r="16" spans="2:6" ht="19.2" thickTop="1" x14ac:dyDescent="0.3"/>
  </sheetData>
  <sheetProtection algorithmName="SHA-512" hashValue="zGRud6tqyMeueYifaQLMTYsuU0JS2wRnK6ZGM8PlhfIeggaizeK6EV8IwnlrOAtjJeZ+YNhTy5ZnjEQvuYnqzw==" saltValue="54rmH4HY79VBXpX/VCOXW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" zoomScale="70" zoomScaleNormal="70" workbookViewId="0">
      <selection activeCell="AG6" sqref="AG6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 t="s">
        <v>69</v>
      </c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1.3076923076923077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88">
        <f t="shared" ref="AG3:AG49" si="1">IFERROR(AVERAGE(C3:AF3)," ")</f>
        <v>1.3076923076923077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1.7692307692307692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88">
        <f t="shared" si="1"/>
        <v>1.7692307692307692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1.5384615384615385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88">
        <f t="shared" si="1"/>
        <v>1.5384615384615385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1.8461538461538463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88">
        <f t="shared" si="1"/>
        <v>1.8461538461538463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1.8461538461538463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88">
        <f t="shared" si="1"/>
        <v>1.8461538461538463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1.4615384615384615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88">
        <f t="shared" si="1"/>
        <v>1.4615384615384615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2.1538461538461537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88">
        <f t="shared" si="1"/>
        <v>2.1538461538461537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2.5384615384615383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88">
        <f t="shared" si="1"/>
        <v>2.5384615384615383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2.8461538461538463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88">
        <f t="shared" si="1"/>
        <v>2.8461538461538463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2.2307692307692308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8">
        <f t="shared" si="1"/>
        <v>2.2307692307692308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88">
        <f t="shared" si="1"/>
        <v>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1.6153846153846154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88">
        <f t="shared" si="1"/>
        <v>1.6153846153846154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88">
        <f t="shared" si="1"/>
        <v>2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2.3076923076923075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88">
        <f t="shared" si="1"/>
        <v>2.3076923076923075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1.8461538461538463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88">
        <f t="shared" si="1"/>
        <v>1.8461538461538463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2.2307692307692308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88">
        <f t="shared" si="1"/>
        <v>2.2307692307692308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2.7692307692307692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88">
        <f t="shared" si="1"/>
        <v>2.7692307692307692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1.9230769230769231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88">
        <f t="shared" si="1"/>
        <v>1.9230769230769231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2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88">
        <f t="shared" si="1"/>
        <v>2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2.6923076923076925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88">
        <f t="shared" si="1"/>
        <v>2.6923076923076925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88">
        <f t="shared" si="1"/>
        <v>2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1.4615384615384615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88">
        <f t="shared" si="1"/>
        <v>1.4615384615384615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1.6153846153846154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88">
        <f t="shared" si="1"/>
        <v>1.6153846153846154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2.1538461538461537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88">
        <f t="shared" si="1"/>
        <v>2.1538461538461537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1.7692307692307692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88">
        <f t="shared" si="1"/>
        <v>1.7692307692307692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1.8461538461538463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88">
        <f t="shared" si="1"/>
        <v>1.8461538461538463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2.4615384615384617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88">
        <f t="shared" si="1"/>
        <v>2.4615384615384617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2.6153846153846154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88">
        <f t="shared" si="1"/>
        <v>2.6153846153846154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2.5384615384615383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88">
        <f t="shared" si="1"/>
        <v>2.5384615384615383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2.5384615384615383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88">
        <f t="shared" si="1"/>
        <v>2.5384615384615383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2.6153846153846154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88">
        <f t="shared" si="1"/>
        <v>2.6153846153846154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2.6153846153846154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88">
        <f t="shared" si="1"/>
        <v>2.6153846153846154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2.2307692307692308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88">
        <f t="shared" si="1"/>
        <v>2.2307692307692308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1.9230769230769231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88">
        <f t="shared" si="1"/>
        <v>1.9230769230769231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1.8461538461538463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88">
        <f t="shared" si="1"/>
        <v>1.8461538461538463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2.2307692307692308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88">
        <f t="shared" si="1"/>
        <v>2.2307692307692308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1.4615384615384615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88">
        <f t="shared" si="1"/>
        <v>1.4615384615384615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1.8461538461538463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88">
        <f t="shared" si="1"/>
        <v>1.8461538461538463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B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8">
        <f>IFERROR(AVERAGE(AG3:AG52),0)</f>
        <v>2.0673076923076912</v>
      </c>
      <c r="AH53" s="120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B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9"/>
      <c r="AH54" s="121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Mü.1.A.2. İstiklâl Marşı’nı saygıyla dinler.</v>
      </c>
      <c r="D58" s="34" t="str">
        <f t="shared" ref="D58:AF58" si="8">D2</f>
        <v>Mü.1.D.1. İstiklâl Marşı’na saygı gösterir.</v>
      </c>
      <c r="E58" s="34" t="str">
        <f t="shared" si="8"/>
        <v>Mü.1.A.7. Ses ve nefes çalışmaları yapar</v>
      </c>
      <c r="F58" s="34" t="str">
        <f t="shared" si="8"/>
        <v>Mü.1.A.9. Vücudunu ritim çalgısı gibi kullanır.</v>
      </c>
      <c r="G58" s="34" t="str">
        <f t="shared" si="8"/>
        <v>Mü.1.A.4 Çevresinde duyduğu sesleri taklit eder.</v>
      </c>
      <c r="H58" s="34" t="str">
        <f t="shared" si="8"/>
        <v>Mü.1.A.10. Belirli gün ve haftalarla ilgili müzik etkinliklerine katılır.</v>
      </c>
      <c r="I58" s="34" t="str">
        <f t="shared" si="8"/>
        <v>Mü.1.A.3. Çevresindeki ses kaynaklarını ayırt eder.</v>
      </c>
      <c r="J58" s="34" t="str">
        <f t="shared" si="8"/>
        <v>Mü.1.A.6. Düzenli ve düzensiz sesleri birbirinden ayırt eder.</v>
      </c>
      <c r="K58" s="34" t="str">
        <f t="shared" si="8"/>
        <v>Mü.1.B.1. Müzik çalışmalarını gerçekleştirdiği ortamı tanır.</v>
      </c>
      <c r="L58" s="34" t="str">
        <f t="shared" si="8"/>
        <v>Mü.1.B.2. Çevresindeki varlıkları hareket hızlarıyla ayırt eder.</v>
      </c>
      <c r="M58" s="34" t="str">
        <f t="shared" si="8"/>
        <v>Mü.1.B.3. Müziklere uygun hızda hareket eder.</v>
      </c>
      <c r="N58" s="34" t="str">
        <f t="shared" si="8"/>
        <v>Mü.1.C.2. Oluşturduğu ritim çalgısıyla öğrendiği müziklere eşlik eder.</v>
      </c>
      <c r="O58" s="34" t="str">
        <f t="shared" si="8"/>
        <v>Mü.1.C.3. Basit ritmik yapıdaki ezgileri harekete dönüştürür.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1.3076923076923077</v>
      </c>
      <c r="D60" s="38">
        <f>+$AG$4</f>
        <v>2</v>
      </c>
      <c r="E60" s="38">
        <f>+$AG$5</f>
        <v>1.7692307692307692</v>
      </c>
      <c r="F60" s="38">
        <f>+$AG$6</f>
        <v>1.5384615384615385</v>
      </c>
      <c r="G60" s="38">
        <f>+$AG$7</f>
        <v>1.8461538461538463</v>
      </c>
      <c r="H60" s="38">
        <f>+$AG$8</f>
        <v>1.8461538461538463</v>
      </c>
      <c r="I60" s="38">
        <f>+$AG$9</f>
        <v>1.4615384615384615</v>
      </c>
      <c r="J60" s="38">
        <f>+$AG$10</f>
        <v>2.1538461538461537</v>
      </c>
      <c r="K60" s="38">
        <f>+$AG$11</f>
        <v>2.5384615384615383</v>
      </c>
      <c r="L60" s="38">
        <f>+$AG$12</f>
        <v>2.8461538461538463</v>
      </c>
      <c r="M60" s="38">
        <f>+$AG$13</f>
        <v>2.2307692307692308</v>
      </c>
      <c r="N60" s="38">
        <f>+$AG$14</f>
        <v>2</v>
      </c>
      <c r="O60" s="38">
        <f>+$AG$15</f>
        <v>1.6153846153846154</v>
      </c>
      <c r="P60" s="38">
        <f>+$AG$16</f>
        <v>2</v>
      </c>
      <c r="Q60" s="38">
        <f>+$AG$17</f>
        <v>2.3076923076923075</v>
      </c>
      <c r="R60" s="38">
        <f>+$AG$18</f>
        <v>2</v>
      </c>
      <c r="S60" s="38">
        <f>+$AG$19</f>
        <v>1.8461538461538463</v>
      </c>
      <c r="T60" s="38">
        <f>+$AG$20</f>
        <v>2.2307692307692308</v>
      </c>
      <c r="U60" s="38">
        <f>+$AG$21</f>
        <v>2.7692307692307692</v>
      </c>
      <c r="V60" s="38">
        <f>+$AG$22</f>
        <v>1.9230769230769231</v>
      </c>
      <c r="W60" s="38">
        <f>+$AG$23</f>
        <v>2</v>
      </c>
      <c r="X60" s="38">
        <f>+$AG$24</f>
        <v>2.6923076923076925</v>
      </c>
      <c r="Y60" s="38">
        <f>+$AG$25</f>
        <v>2</v>
      </c>
      <c r="Z60" s="38">
        <f>+$AG$26</f>
        <v>1.4615384615384615</v>
      </c>
      <c r="AA60" s="38">
        <f>+$AG$27</f>
        <v>1.6153846153846154</v>
      </c>
      <c r="AB60" s="38">
        <f>+$AG$28</f>
        <v>2.1538461538461537</v>
      </c>
      <c r="AC60" s="38">
        <f>+$AG$29</f>
        <v>1.7692307692307692</v>
      </c>
      <c r="AD60" s="38">
        <f>+$AG$30</f>
        <v>1.8461538461538463</v>
      </c>
      <c r="AE60" s="38">
        <f>+$AG$31</f>
        <v>2.4615384615384617</v>
      </c>
      <c r="AF60" s="38">
        <f>+$AG$32</f>
        <v>2.6153846153846154</v>
      </c>
      <c r="AG60" s="38">
        <f>+$AG$33</f>
        <v>2.5384615384615383</v>
      </c>
      <c r="AH60" s="38">
        <f>+$AG$34</f>
        <v>2.5384615384615383</v>
      </c>
      <c r="AI60" s="38">
        <f>+$AG$35</f>
        <v>2.6153846153846154</v>
      </c>
      <c r="AJ60" s="38">
        <f>+$AG$36</f>
        <v>2.6153846153846154</v>
      </c>
      <c r="AK60" s="38">
        <f>+$AG$37</f>
        <v>2.2307692307692308</v>
      </c>
      <c r="AL60" s="38">
        <f>+$AG$38</f>
        <v>1.9230769230769231</v>
      </c>
      <c r="AM60" s="38">
        <f>+$AG$39</f>
        <v>1.8461538461538463</v>
      </c>
      <c r="AN60" s="38">
        <f>+$AG$40</f>
        <v>2.2307692307692308</v>
      </c>
      <c r="AO60" s="38">
        <f>+$AG$41</f>
        <v>1.4615384615384615</v>
      </c>
      <c r="AP60" s="38">
        <f>+$AG$42</f>
        <v>1.8461538461538463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1.3076923076923077</v>
      </c>
      <c r="D64" s="46">
        <f>AG4</f>
        <v>2</v>
      </c>
      <c r="E64" s="46">
        <f>AG5</f>
        <v>1.7692307692307692</v>
      </c>
      <c r="F64" s="46">
        <f>AG6</f>
        <v>1.5384615384615385</v>
      </c>
      <c r="G64" s="46">
        <f>AG7</f>
        <v>1.8461538461538463</v>
      </c>
      <c r="H64" s="46">
        <f>AG8</f>
        <v>1.8461538461538463</v>
      </c>
      <c r="I64" s="46">
        <f>AG9</f>
        <v>1.4615384615384615</v>
      </c>
      <c r="J64" s="46">
        <f>AG10</f>
        <v>2.1538461538461537</v>
      </c>
      <c r="K64" s="46">
        <f>AG11</f>
        <v>2.5384615384615383</v>
      </c>
      <c r="L64" s="46">
        <f>AG12</f>
        <v>2.8461538461538463</v>
      </c>
      <c r="M64" s="46">
        <f>AG13</f>
        <v>2.2307692307692308</v>
      </c>
      <c r="N64" s="46">
        <f>AG14</f>
        <v>2</v>
      </c>
      <c r="O64" s="46">
        <f>AG15</f>
        <v>1.6153846153846154</v>
      </c>
      <c r="P64" s="46">
        <f>AG16</f>
        <v>2</v>
      </c>
      <c r="Q64" s="46">
        <f>AG17</f>
        <v>2.3076923076923075</v>
      </c>
      <c r="R64" s="46">
        <f>AG18</f>
        <v>2</v>
      </c>
      <c r="S64" s="46">
        <f>AG19</f>
        <v>1.8461538461538463</v>
      </c>
      <c r="T64" s="46">
        <f>AG20</f>
        <v>2.2307692307692308</v>
      </c>
      <c r="U64" s="46">
        <f>AG21</f>
        <v>2.7692307692307692</v>
      </c>
      <c r="V64" s="46">
        <f>AG22</f>
        <v>1.9230769230769231</v>
      </c>
      <c r="W64" s="46">
        <f>AG23</f>
        <v>2</v>
      </c>
      <c r="X64" s="46">
        <f>AG24</f>
        <v>2.6923076923076925</v>
      </c>
      <c r="Y64" s="46">
        <f>AG25</f>
        <v>2</v>
      </c>
      <c r="Z64" s="46">
        <f>AG26</f>
        <v>1.4615384615384615</v>
      </c>
      <c r="AA64" s="46">
        <f>AG27</f>
        <v>1.6153846153846154</v>
      </c>
      <c r="AB64" s="46">
        <f>AG28</f>
        <v>2.1538461538461537</v>
      </c>
      <c r="AC64" s="46">
        <f>AG29</f>
        <v>1.7692307692307692</v>
      </c>
      <c r="AD64" s="46">
        <f>AG30</f>
        <v>1.8461538461538463</v>
      </c>
      <c r="AE64" s="46">
        <f>AG31</f>
        <v>2.4615384615384617</v>
      </c>
      <c r="AF64" s="46">
        <f>AG32</f>
        <v>2.6153846153846154</v>
      </c>
      <c r="AG64" s="47">
        <f>AG33</f>
        <v>2.5384615384615383</v>
      </c>
      <c r="AH64" s="47">
        <f>AG34</f>
        <v>2.5384615384615383</v>
      </c>
      <c r="AI64" s="47">
        <f>AG35</f>
        <v>2.6153846153846154</v>
      </c>
      <c r="AJ64" s="47">
        <f>AG36</f>
        <v>2.6153846153846154</v>
      </c>
      <c r="AK64" s="47">
        <f>AG37</f>
        <v>2.2307692307692308</v>
      </c>
      <c r="AL64" s="47">
        <f>AG38</f>
        <v>1.9230769230769231</v>
      </c>
      <c r="AM64" s="47">
        <f>AG39</f>
        <v>1.8461538461538463</v>
      </c>
      <c r="AN64" s="47">
        <f>AG40</f>
        <v>2.2307692307692308</v>
      </c>
      <c r="AO64" s="47">
        <f>AG41</f>
        <v>1.4615384615384615</v>
      </c>
      <c r="AP64" s="47">
        <f>AG42</f>
        <v>1.8461538461538463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2.8461538461538463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1.3076923076923077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2.7692307692307692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1.4615384615384615</v>
      </c>
      <c r="X69" s="55">
        <f>MATCH(W69,C60:AZ60,0)</f>
        <v>7</v>
      </c>
      <c r="Y69" s="56">
        <f>IF(X68=X69,Z68,X69)</f>
        <v>7</v>
      </c>
      <c r="Z69" s="55">
        <f ca="1">HLOOKUP(W69,OFFSET(C60,0,AA69,4,50-AA69),4,0)</f>
        <v>24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2.6923076923076925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1.4615384615384615</v>
      </c>
      <c r="X70" s="59">
        <f>MATCH(W70,C60:AZ60,0)</f>
        <v>7</v>
      </c>
      <c r="Y70" s="60">
        <f ca="1">IF(X69=X70,Z69,X70)</f>
        <v>24</v>
      </c>
      <c r="Z70" s="59">
        <f ca="1">HLOOKUP(W70,OFFSET(C60,0,AA70,4,50-AA70),4,0)</f>
        <v>24</v>
      </c>
      <c r="AA70" s="49">
        <f>MATCH(W70,AG3:AG52,0)</f>
        <v>7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brP24x9qaJNJE3cMIGe1Z8mN2FfIK+KTNRjfi6I8GMJs+Qsv37dVLbiSAF7vSGIxvVbbRTD0EW/lHN5f7ARGDQ==" saltValue="IyWalaA0pzgPOtMe8SmCtA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2019-12-09T21:00:35Z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